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2A260938-7852-48E5-9E86-0A775D6829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फिर्ता" sheetId="14" r:id="rId1"/>
    <sheet name="सहकारी" sheetId="15" r:id="rId2"/>
  </sheets>
  <externalReferences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4" l="1"/>
  <c r="N23" i="14" l="1"/>
  <c r="N18" i="14"/>
  <c r="R25" i="14"/>
  <c r="E23" i="15"/>
  <c r="D23" i="15"/>
  <c r="S24" i="14"/>
  <c r="R24" i="14"/>
  <c r="P24" i="14"/>
  <c r="F26" i="14"/>
  <c r="E26" i="14"/>
  <c r="D22" i="15"/>
  <c r="E22" i="15"/>
  <c r="R10" i="14"/>
  <c r="R15" i="14"/>
  <c r="N19" i="14"/>
  <c r="P19" i="14" s="1"/>
  <c r="Q26" i="14" l="1"/>
  <c r="R22" i="14"/>
  <c r="R23" i="14"/>
  <c r="P22" i="14"/>
  <c r="P23" i="14"/>
  <c r="R16" i="14"/>
  <c r="S16" i="14"/>
  <c r="R17" i="14"/>
  <c r="S17" i="14"/>
  <c r="R18" i="14"/>
  <c r="S18" i="14"/>
  <c r="R19" i="14"/>
  <c r="S19" i="14"/>
  <c r="R20" i="14"/>
  <c r="S20" i="14"/>
  <c r="R21" i="14"/>
  <c r="S21" i="14"/>
  <c r="S22" i="14"/>
  <c r="S23" i="14"/>
  <c r="E20" i="15"/>
  <c r="E21" i="15"/>
  <c r="D20" i="15"/>
  <c r="D21" i="15"/>
  <c r="E16" i="15"/>
  <c r="E17" i="15"/>
  <c r="E18" i="15"/>
  <c r="E19" i="15"/>
  <c r="D16" i="15"/>
  <c r="D17" i="15"/>
  <c r="D18" i="15"/>
  <c r="D19" i="15"/>
  <c r="E15" i="15"/>
  <c r="D15" i="15"/>
  <c r="E14" i="15"/>
  <c r="D14" i="15"/>
  <c r="P20" i="14"/>
  <c r="P21" i="14"/>
  <c r="P18" i="14"/>
  <c r="P16" i="14"/>
  <c r="P17" i="14"/>
  <c r="K4" i="14"/>
  <c r="K5" i="14"/>
  <c r="K6" i="14"/>
  <c r="K7" i="14"/>
  <c r="K8" i="14"/>
  <c r="K9" i="14"/>
  <c r="K10" i="14"/>
  <c r="K11" i="14"/>
  <c r="K12" i="14"/>
  <c r="K13" i="14"/>
  <c r="K14" i="14"/>
  <c r="K15" i="14"/>
  <c r="J27" i="14"/>
  <c r="L26" i="14"/>
  <c r="M26" i="14"/>
  <c r="N12" i="14"/>
  <c r="O26" i="14"/>
  <c r="O27" i="14" s="1"/>
  <c r="H26" i="14"/>
  <c r="H27" i="14" s="1"/>
  <c r="G26" i="14"/>
  <c r="F27" i="14"/>
  <c r="S15" i="14"/>
  <c r="P15" i="14"/>
  <c r="S14" i="14"/>
  <c r="R14" i="14"/>
  <c r="P14" i="14"/>
  <c r="R13" i="14"/>
  <c r="N13" i="14"/>
  <c r="P13" i="14" s="1"/>
  <c r="R12" i="14"/>
  <c r="R11" i="14"/>
  <c r="N11" i="14"/>
  <c r="S11" i="14" s="1"/>
  <c r="N10" i="14"/>
  <c r="P10" i="14" s="1"/>
  <c r="R9" i="14"/>
  <c r="N9" i="14"/>
  <c r="R8" i="14"/>
  <c r="N8" i="14"/>
  <c r="P8" i="14" s="1"/>
  <c r="R7" i="14"/>
  <c r="N7" i="14"/>
  <c r="S7" i="14" s="1"/>
  <c r="R6" i="14"/>
  <c r="N6" i="14"/>
  <c r="P6" i="14" s="1"/>
  <c r="N5" i="14"/>
  <c r="P5" i="14" s="1"/>
  <c r="I5" i="14"/>
  <c r="N4" i="14"/>
  <c r="D24" i="15" l="1"/>
  <c r="E24" i="15"/>
  <c r="R26" i="14"/>
  <c r="R27" i="14" s="1"/>
  <c r="K26" i="14"/>
  <c r="K27" i="14" s="1"/>
  <c r="S5" i="14"/>
  <c r="S13" i="14"/>
  <c r="S10" i="14"/>
  <c r="S9" i="14"/>
  <c r="P9" i="14"/>
  <c r="S6" i="14"/>
  <c r="S12" i="14"/>
  <c r="N26" i="14"/>
  <c r="S26" i="14" s="1"/>
  <c r="S27" i="14" s="1"/>
  <c r="P12" i="14"/>
  <c r="S4" i="14"/>
  <c r="P7" i="14"/>
  <c r="P11" i="14"/>
  <c r="S8" i="14"/>
  <c r="P4" i="14"/>
  <c r="I6" i="14"/>
  <c r="I26" i="14" s="1"/>
  <c r="P26" i="14" l="1"/>
</calcChain>
</file>

<file path=xl/sharedStrings.xml><?xml version="1.0" encoding="utf-8"?>
<sst xmlns="http://schemas.openxmlformats.org/spreadsheetml/2006/main" count="106" uniqueCount="68">
  <si>
    <t>क्र.सं.</t>
  </si>
  <si>
    <t>प्यासिफिक सेभिङ एण्ड इन्भेष्टमेण्ट को-अपरेटिभ लिमिटेड</t>
  </si>
  <si>
    <t>२०७५।०३।१८</t>
  </si>
  <si>
    <t>कोहिनुर हिल सेभिङ एण्ड क्रेडिट को-अपरेटिभ लिमिटेड</t>
  </si>
  <si>
    <t>कञ्जुमर बचत तथा ऋण सहकारी संस्था लिमिटेड</t>
  </si>
  <si>
    <t>कुबेर बचत तथा ऋण सहकारी संस्था लिमिटेड</t>
  </si>
  <si>
    <t>भेगास बचत तथा ऋण सहकारी संस्था लिमिटेड</t>
  </si>
  <si>
    <t>सोसाइटल बचत तथा ऋण सहकारी संस्था लिमिटेड</t>
  </si>
  <si>
    <t>स्ट्याण्डर्ड मल्टिपर्पोज को-अपरेटिभ लिमिटेड</t>
  </si>
  <si>
    <t xml:space="preserve">दावि फिर्ता 
रकम </t>
  </si>
  <si>
    <t>जम्मा फिर्ता 
रकम</t>
  </si>
  <si>
    <t xml:space="preserve">स्टाण्डर्ड सेभिङ् एण्ड क्रेडिट को-अपरेटिभ लिमिटेड </t>
  </si>
  <si>
    <t>ओरेण्टल को-अपरेटिभ लिमिटेड</t>
  </si>
  <si>
    <t>२०७६।०४।१२</t>
  </si>
  <si>
    <t>२०७९।०६।०७</t>
  </si>
  <si>
    <t>फिर्ता गर्न बाँकी बचत रकम</t>
  </si>
  <si>
    <t>कुल</t>
  </si>
  <si>
    <t>सम्पुर्ण मागदावी रकम फिर्ता पाएका बचतकर्ता</t>
  </si>
  <si>
    <t>प्रभु बचत तथा ऋण सहकारी संस्था लिमिटेड</t>
  </si>
  <si>
    <t>चार्टड सेभिङ एण्ड क्रेडिट को-अपरेटिभ लिमिटेड</t>
  </si>
  <si>
    <t>लुःनिभा बहुद्देश्यीय सहकारी संस्था लि</t>
  </si>
  <si>
    <t>बचत फिर्ता रकम / हिसाब मिलान</t>
  </si>
  <si>
    <t>राफसाफ भएको</t>
  </si>
  <si>
    <t>समस्याग्रस्त सहकारी संस्था</t>
  </si>
  <si>
    <t>घोषित मिति</t>
  </si>
  <si>
    <t>सम्पुर्ण मागदावी फिर्ता पाउन बाँकी बचतकर्ता</t>
  </si>
  <si>
    <t>जम्मा ऋणी संख्या</t>
  </si>
  <si>
    <t>असुल भएको ऋण रकम</t>
  </si>
  <si>
    <t>असुल भएको ऋणी संख्या</t>
  </si>
  <si>
    <t>संख्याको आधारमा असुली %</t>
  </si>
  <si>
    <t>बचत फिर्ता प्रगती %</t>
  </si>
  <si>
    <t>बचत फिर्ता विवरण</t>
  </si>
  <si>
    <t>दावीकर्ता 
संख्या</t>
  </si>
  <si>
    <t>ऋण विवरण</t>
  </si>
  <si>
    <t>*</t>
  </si>
  <si>
    <t>४.८१ अर्व</t>
  </si>
  <si>
    <t>4.२५ अर्व</t>
  </si>
  <si>
    <t>३९.६६ करोड</t>
  </si>
  <si>
    <t>6.४ करोड</t>
  </si>
  <si>
    <t>४६.०६ करोड</t>
  </si>
  <si>
    <t>३.७९ अर्व</t>
  </si>
  <si>
    <t>६.36 करोड</t>
  </si>
  <si>
    <t>पशुपती सेभिङ एण्ड क्रेडिट को-अपरेटिभ लिमिटेड</t>
  </si>
  <si>
    <t>तुलसी बहुमुखी सहकारी संस्था लिमिटेड</t>
  </si>
  <si>
    <t>शिवशिखर बहुउद्धेशिय सहकारी संस्था लिमिटेड</t>
  </si>
  <si>
    <t>हाम्रो नयाँ कृषी सहकारी संस्था लिमिटेड</t>
  </si>
  <si>
    <t>कृषि विकास बहुउद्देश्यीय सहकारी संस्था लिमिटेड</t>
  </si>
  <si>
    <t>कान्तिपुर सेभिङ एण्ड क्रेडिट सहकारी संस्था लिमिटेड</t>
  </si>
  <si>
    <t>श्री लालिगुराँस बहुउद्देश्यीय सहकारी संस्था लिमिटेड</t>
  </si>
  <si>
    <t>गौतमश्री बहुउद्देश्यीय सहकारी संस्था लिमिटेड</t>
  </si>
  <si>
    <t>दावीकर्ता संख्या</t>
  </si>
  <si>
    <t>स्टाण्डर्ड सेभिङ् एण्ड क्रेडिट को-अपरेटिभ लिमिटेड </t>
  </si>
  <si>
    <t>२०८०।०४।०१</t>
  </si>
  <si>
    <t>२०८०।०५।२५</t>
  </si>
  <si>
    <t>२०८०।१०।११</t>
  </si>
  <si>
    <t>२०८०।१०।२६</t>
  </si>
  <si>
    <t>२०८०।११।०३</t>
  </si>
  <si>
    <t>२०८०।११।२९</t>
  </si>
  <si>
    <t>२०८०।१२।१३</t>
  </si>
  <si>
    <t>बैंक खातामा रहेको मौज्दात रकम</t>
  </si>
  <si>
    <t>गोरखा सेभिङ्ग एण्ड क्रेडिट सहकारी संस्था लिमिटेड</t>
  </si>
  <si>
    <t>२०८१।०३।०६</t>
  </si>
  <si>
    <t>नेपाल सहकारी वित्तीय संस्था लि.</t>
  </si>
  <si>
    <t>२०८१।०४।०८</t>
  </si>
  <si>
    <t>मागदावी रकम</t>
  </si>
  <si>
    <t xml:space="preserve"> मागदावी विवरण</t>
  </si>
  <si>
    <t>२०७५।११।१९</t>
  </si>
  <si>
    <t>सावा ऋण रकम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</si>
</sst>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00439]0.0"/>
    <numFmt numFmtId="165" formatCode="[$-4000000]mm/dd/yyyy"/>
    <numFmt numFmtId="166" formatCode="yyyy\-mm\-dd;@"/>
  </numFmts>
  <fonts count="20" x14ac:knownFonts="1">
    <font>
      <sz val="11"/>
      <color theme="1"/>
      <name val="Calibri"/>
      <family val="2"/>
      <scheme val="minor"/>
    </font>
    <font>
      <b/>
      <sz val="9"/>
      <color theme="1"/>
      <name val="Kalimati"/>
      <charset val="1"/>
    </font>
    <font>
      <b/>
      <sz val="8"/>
      <color theme="1"/>
      <name val="Kalimati"/>
      <charset val="1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name val="Kalimati"/>
      <charset val="1"/>
    </font>
    <font>
      <b/>
      <sz val="11"/>
      <color theme="1"/>
      <name val="Calibri"/>
      <family val="2"/>
      <scheme val="minor"/>
    </font>
    <font>
      <b/>
      <sz val="9"/>
      <name val="Kalimati"/>
      <charset val="1"/>
    </font>
    <font>
      <sz val="11"/>
      <color rgb="FFFFFFFF"/>
      <name val="Kalimati"/>
      <charset val="1"/>
    </font>
    <font>
      <sz val="9"/>
      <color rgb="FF212529"/>
      <name val="Kalimati"/>
      <charset val="1"/>
    </font>
    <font>
      <sz val="10"/>
      <color rgb="FF212529"/>
      <name val="Kalimati"/>
      <charset val="1"/>
    </font>
    <font>
      <b/>
      <sz val="8"/>
      <color theme="1"/>
      <name val="Fontasy Himali"/>
      <family val="5"/>
    </font>
    <font>
      <sz val="9.5"/>
      <name val="Fontasy Himali"/>
      <family val="5"/>
    </font>
    <font>
      <sz val="9.5"/>
      <color theme="1"/>
      <name val="Fontasy Himali"/>
      <family val="5"/>
    </font>
    <font>
      <b/>
      <sz val="8"/>
      <name val="Fontasy Himali"/>
      <family val="5"/>
    </font>
    <font>
      <sz val="12"/>
      <name val="Fontasy Himali"/>
      <family val="5"/>
    </font>
    <font>
      <b/>
      <sz val="14"/>
      <name val="Kalimati"/>
      <charset val="1"/>
    </font>
    <font>
      <b/>
      <sz val="14"/>
      <color theme="1"/>
      <name val="Kalimati"/>
      <charset val="1"/>
    </font>
    <font>
      <sz val="8"/>
      <name val="Kalimati"/>
      <charset val="1"/>
    </font>
    <font>
      <sz val="8"/>
      <name val="Fontasy Himali"/>
      <family val="5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21596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2EFDA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5" borderId="1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left" vertical="center"/>
    </xf>
    <xf numFmtId="0" fontId="9" fillId="8" borderId="8" xfId="0" applyFont="1" applyFill="1" applyBorder="1" applyAlignment="1">
      <alignment horizontal="left" vertical="center"/>
    </xf>
    <xf numFmtId="166" fontId="10" fillId="8" borderId="9" xfId="0" applyNumberFormat="1" applyFont="1" applyFill="1" applyBorder="1" applyAlignment="1">
      <alignment horizontal="left" vertical="center"/>
    </xf>
    <xf numFmtId="0" fontId="10" fillId="8" borderId="10" xfId="0" applyFont="1" applyFill="1" applyBorder="1" applyAlignment="1">
      <alignment horizontal="left" vertical="center"/>
    </xf>
    <xf numFmtId="0" fontId="10" fillId="8" borderId="11" xfId="0" applyFont="1" applyFill="1" applyBorder="1" applyAlignment="1">
      <alignment horizontal="left" vertical="center"/>
    </xf>
    <xf numFmtId="0" fontId="9" fillId="9" borderId="8" xfId="0" applyFont="1" applyFill="1" applyBorder="1" applyAlignment="1">
      <alignment horizontal="left" vertical="center"/>
    </xf>
    <xf numFmtId="166" fontId="10" fillId="3" borderId="9" xfId="0" applyNumberFormat="1" applyFont="1" applyFill="1" applyBorder="1" applyAlignment="1">
      <alignment horizontal="left" vertical="center"/>
    </xf>
    <xf numFmtId="0" fontId="10" fillId="9" borderId="12" xfId="0" applyFont="1" applyFill="1" applyBorder="1" applyAlignment="1">
      <alignment horizontal="left" vertical="center"/>
    </xf>
    <xf numFmtId="0" fontId="10" fillId="9" borderId="13" xfId="0" applyFont="1" applyFill="1" applyBorder="1" applyAlignment="1">
      <alignment horizontal="left" vertical="center"/>
    </xf>
    <xf numFmtId="0" fontId="10" fillId="8" borderId="12" xfId="0" applyFont="1" applyFill="1" applyBorder="1" applyAlignment="1">
      <alignment horizontal="left" vertical="center"/>
    </xf>
    <xf numFmtId="0" fontId="10" fillId="8" borderId="13" xfId="0" applyFont="1" applyFill="1" applyBorder="1" applyAlignment="1">
      <alignment horizontal="left" vertical="center"/>
    </xf>
    <xf numFmtId="0" fontId="8" fillId="7" borderId="8" xfId="0" applyFont="1" applyFill="1" applyBorder="1" applyAlignment="1">
      <alignment horizontal="left" vertical="center"/>
    </xf>
    <xf numFmtId="0" fontId="10" fillId="3" borderId="12" xfId="0" applyFont="1" applyFill="1" applyBorder="1" applyAlignment="1">
      <alignment horizontal="left" vertical="center"/>
    </xf>
    <xf numFmtId="0" fontId="10" fillId="3" borderId="13" xfId="0" applyFont="1" applyFill="1" applyBorder="1" applyAlignment="1">
      <alignment horizontal="left" vertical="center"/>
    </xf>
    <xf numFmtId="0" fontId="8" fillId="7" borderId="5" xfId="0" applyFont="1" applyFill="1" applyBorder="1" applyAlignment="1">
      <alignment horizontal="center" vertical="center"/>
    </xf>
    <xf numFmtId="0" fontId="9" fillId="8" borderId="7" xfId="0" applyFont="1" applyFill="1" applyBorder="1" applyAlignment="1">
      <alignment horizontal="center" vertical="center"/>
    </xf>
    <xf numFmtId="0" fontId="9" fillId="9" borderId="7" xfId="0" applyFont="1" applyFill="1" applyBorder="1" applyAlignment="1">
      <alignment horizontal="center" vertical="center"/>
    </xf>
    <xf numFmtId="0" fontId="8" fillId="7" borderId="7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vertical="center"/>
    </xf>
    <xf numFmtId="0" fontId="2" fillId="6" borderId="1" xfId="0" applyFont="1" applyFill="1" applyBorder="1" applyAlignment="1">
      <alignment vertical="center"/>
    </xf>
    <xf numFmtId="0" fontId="3" fillId="0" borderId="0" xfId="0" applyFont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165" fontId="0" fillId="0" borderId="0" xfId="0" applyNumberFormat="1" applyAlignment="1">
      <alignment vertical="center"/>
    </xf>
    <xf numFmtId="0" fontId="6" fillId="0" borderId="0" xfId="0" applyFont="1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2" fillId="6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vertical="center"/>
    </xf>
    <xf numFmtId="0" fontId="12" fillId="3" borderId="1" xfId="0" applyFont="1" applyFill="1" applyBorder="1" applyAlignment="1">
      <alignment vertical="center"/>
    </xf>
    <xf numFmtId="0" fontId="12" fillId="5" borderId="1" xfId="0" applyFont="1" applyFill="1" applyBorder="1" applyAlignment="1">
      <alignment vertical="center"/>
    </xf>
    <xf numFmtId="0" fontId="13" fillId="3" borderId="1" xfId="0" applyFont="1" applyFill="1" applyBorder="1" applyAlignment="1">
      <alignment vertical="center"/>
    </xf>
    <xf numFmtId="0" fontId="15" fillId="2" borderId="1" xfId="0" applyFont="1" applyFill="1" applyBorder="1" applyAlignment="1">
      <alignment vertical="center" wrapText="1"/>
    </xf>
    <xf numFmtId="0" fontId="15" fillId="3" borderId="1" xfId="0" applyFont="1" applyFill="1" applyBorder="1" applyAlignment="1">
      <alignment vertical="center" wrapText="1"/>
    </xf>
    <xf numFmtId="0" fontId="7" fillId="2" borderId="14" xfId="0" applyFont="1" applyFill="1" applyBorder="1" applyAlignment="1">
      <alignment vertical="center"/>
    </xf>
    <xf numFmtId="0" fontId="7" fillId="2" borderId="15" xfId="0" applyFont="1" applyFill="1" applyBorder="1" applyAlignment="1">
      <alignment vertical="center"/>
    </xf>
    <xf numFmtId="0" fontId="7" fillId="2" borderId="16" xfId="0" applyFont="1" applyFill="1" applyBorder="1" applyAlignment="1">
      <alignment vertical="center"/>
    </xf>
    <xf numFmtId="2" fontId="7" fillId="2" borderId="14" xfId="0" applyNumberFormat="1" applyFont="1" applyFill="1" applyBorder="1" applyAlignment="1">
      <alignment vertical="center"/>
    </xf>
    <xf numFmtId="0" fontId="7" fillId="2" borderId="17" xfId="0" applyFont="1" applyFill="1" applyBorder="1" applyAlignment="1">
      <alignment vertical="center"/>
    </xf>
    <xf numFmtId="0" fontId="7" fillId="2" borderId="18" xfId="0" applyFont="1" applyFill="1" applyBorder="1" applyAlignment="1">
      <alignment vertical="center"/>
    </xf>
    <xf numFmtId="164" fontId="7" fillId="2" borderId="17" xfId="0" applyNumberFormat="1" applyFont="1" applyFill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15" xfId="0" quotePrefix="1" applyFont="1" applyBorder="1" applyAlignment="1">
      <alignment vertical="center"/>
    </xf>
    <xf numFmtId="2" fontId="1" fillId="0" borderId="17" xfId="0" applyNumberFormat="1" applyFont="1" applyBorder="1" applyAlignment="1">
      <alignment vertical="center"/>
    </xf>
    <xf numFmtId="0" fontId="16" fillId="3" borderId="20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11" fillId="4" borderId="22" xfId="0" applyFont="1" applyFill="1" applyBorder="1" applyAlignment="1">
      <alignment vertical="center" wrapText="1"/>
    </xf>
    <xf numFmtId="0" fontId="13" fillId="2" borderId="23" xfId="0" applyFont="1" applyFill="1" applyBorder="1" applyAlignment="1">
      <alignment vertical="center"/>
    </xf>
    <xf numFmtId="0" fontId="13" fillId="3" borderId="23" xfId="0" applyFont="1" applyFill="1" applyBorder="1" applyAlignment="1">
      <alignment vertical="center"/>
    </xf>
    <xf numFmtId="0" fontId="14" fillId="2" borderId="4" xfId="0" applyFont="1" applyFill="1" applyBorder="1" applyAlignment="1">
      <alignment vertical="center"/>
    </xf>
    <xf numFmtId="0" fontId="16" fillId="3" borderId="20" xfId="0" applyFont="1" applyFill="1" applyBorder="1" applyAlignment="1">
      <alignment horizontal="center" vertical="center"/>
    </xf>
    <xf numFmtId="0" fontId="17" fillId="5" borderId="20" xfId="0" applyFont="1" applyFill="1" applyBorder="1" applyAlignment="1">
      <alignment horizontal="center" vertical="center"/>
    </xf>
    <xf numFmtId="0" fontId="17" fillId="3" borderId="20" xfId="0" applyFont="1" applyFill="1" applyBorder="1" applyAlignment="1">
      <alignment horizontal="center" vertical="center"/>
    </xf>
    <xf numFmtId="0" fontId="17" fillId="3" borderId="21" xfId="0" applyFont="1" applyFill="1" applyBorder="1" applyAlignment="1">
      <alignment horizontal="center" vertical="center"/>
    </xf>
    <xf numFmtId="0" fontId="16" fillId="3" borderId="19" xfId="0" applyFont="1" applyFill="1" applyBorder="1" applyAlignment="1">
      <alignment horizontal="center" vertical="center"/>
    </xf>
    <xf numFmtId="2" fontId="12" fillId="2" borderId="1" xfId="0" applyNumberFormat="1" applyFont="1" applyFill="1" applyBorder="1" applyAlignment="1">
      <alignment vertical="center"/>
    </xf>
    <xf numFmtId="2" fontId="12" fillId="5" borderId="1" xfId="0" applyNumberFormat="1" applyFont="1" applyFill="1" applyBorder="1" applyAlignment="1">
      <alignment vertical="center"/>
    </xf>
    <xf numFmtId="0" fontId="14" fillId="2" borderId="2" xfId="0" applyFont="1" applyFill="1" applyBorder="1" applyAlignment="1">
      <alignment vertical="center"/>
    </xf>
    <xf numFmtId="0" fontId="18" fillId="2" borderId="4" xfId="0" applyFont="1" applyFill="1" applyBorder="1" applyAlignment="1">
      <alignment vertical="center" wrapText="1"/>
    </xf>
    <xf numFmtId="14" fontId="19" fillId="2" borderId="4" xfId="0" applyNumberFormat="1" applyFont="1" applyFill="1" applyBorder="1" applyAlignment="1">
      <alignment vertical="center"/>
    </xf>
    <xf numFmtId="2" fontId="14" fillId="2" borderId="4" xfId="0" applyNumberFormat="1" applyFont="1" applyFill="1" applyBorder="1" applyAlignment="1">
      <alignment vertical="center"/>
    </xf>
    <xf numFmtId="2" fontId="14" fillId="2" borderId="3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ELL\Downloads\&#2360;&#2381;&#2335;&#2351;&#2366;&#2339;&#2381;&#2337;&#2352;&#2381;&#2337;%20&#2350;&#2354;&#2381;&#2335;&#2368;&#2325;&#2366;%20&#2315;&#2339;&#2368;&#2361;&#2352;&#2369;&#2354;&#2375;%20%20&#2326;&#2366;&#2340;&#2366;&#2350;&#2366;%20&#2332;&#2350;&#2381;&#2350;&#2366;%20&#2327;&#2352;&#2375;&#2325;&#2379;%20&#2352;&#2325;&#2350;.xlsx" TargetMode="External"/><Relationship Id="rId1" Type="http://schemas.openxmlformats.org/officeDocument/2006/relationships/externalLinkPath" Target="&#2360;&#2381;&#2335;&#2351;&#2366;&#2339;&#2381;&#2337;&#2352;&#2381;&#2337;%20&#2350;&#2354;&#2381;&#2335;&#2368;&#2325;&#2366;%20&#2315;&#2339;&#2368;&#2361;&#2352;&#2369;&#2354;&#2375;%20%20&#2326;&#2366;&#2340;&#2366;&#2350;&#2366;%20&#2332;&#2350;&#2381;&#2350;&#2366;%20&#2327;&#2352;&#2375;&#2325;&#2379;%20&#2352;&#2325;&#235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8">
          <cell r="J8">
            <v>78000</v>
          </cell>
        </row>
        <row r="9">
          <cell r="J9">
            <v>120000</v>
          </cell>
        </row>
        <row r="10">
          <cell r="J10">
            <v>32400</v>
          </cell>
        </row>
        <row r="11">
          <cell r="J11">
            <v>250000</v>
          </cell>
        </row>
        <row r="12">
          <cell r="J12">
            <v>25000</v>
          </cell>
        </row>
        <row r="13">
          <cell r="J13">
            <v>96000</v>
          </cell>
        </row>
        <row r="14">
          <cell r="J14" t="str">
            <v>11635।97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U28"/>
  <sheetViews>
    <sheetView tabSelected="1" zoomScale="106" zoomScaleNormal="106" zoomScalePageLayoutView="80" workbookViewId="0">
      <selection activeCell="I9" sqref="I9"/>
    </sheetView>
  </sheetViews>
  <sheetFormatPr defaultRowHeight="15" x14ac:dyDescent="0.25"/>
  <cols>
    <col min="1" max="1" width="9.140625" style="26"/>
    <col min="2" max="2" width="4.28515625" style="26" bestFit="1" customWidth="1"/>
    <col min="3" max="3" width="41.28515625" style="26" bestFit="1" customWidth="1"/>
    <col min="4" max="4" width="10.140625" style="26" bestFit="1" customWidth="1"/>
    <col min="5" max="5" width="14.28515625" style="26" customWidth="1"/>
    <col min="6" max="6" width="7.7109375" style="26" customWidth="1"/>
    <col min="7" max="7" width="15.5703125" style="26" customWidth="1"/>
    <col min="8" max="8" width="8" style="26" customWidth="1"/>
    <col min="9" max="9" width="13.28515625" style="26" customWidth="1"/>
    <col min="10" max="10" width="6.42578125" style="26" bestFit="1" customWidth="1"/>
    <col min="11" max="11" width="7.42578125" style="26" customWidth="1"/>
    <col min="12" max="12" width="12.42578125" style="26" customWidth="1"/>
    <col min="13" max="13" width="13.140625" style="26" customWidth="1"/>
    <col min="14" max="14" width="13" style="26" customWidth="1"/>
    <col min="15" max="15" width="8" style="26" customWidth="1"/>
    <col min="16" max="16" width="14.7109375" style="26" customWidth="1"/>
    <col min="17" max="17" width="11.5703125" style="26" customWidth="1"/>
    <col min="18" max="18" width="9.140625" style="26" customWidth="1"/>
    <col min="19" max="19" width="6.85546875" style="26" customWidth="1"/>
    <col min="20" max="20" width="9.140625" style="26"/>
    <col min="21" max="21" width="11.85546875" style="26" bestFit="1" customWidth="1"/>
    <col min="22" max="16384" width="9.140625" style="26"/>
  </cols>
  <sheetData>
    <row r="1" spans="2:19" ht="15.75" thickBot="1" x14ac:dyDescent="0.3"/>
    <row r="2" spans="2:19" s="21" customFormat="1" ht="28.5" x14ac:dyDescent="0.25">
      <c r="B2" s="64"/>
      <c r="C2" s="60"/>
      <c r="D2" s="53"/>
      <c r="E2" s="60" t="s">
        <v>65</v>
      </c>
      <c r="F2" s="60"/>
      <c r="G2" s="61" t="s">
        <v>33</v>
      </c>
      <c r="H2" s="61"/>
      <c r="I2" s="61"/>
      <c r="J2" s="61"/>
      <c r="K2" s="61"/>
      <c r="L2" s="62" t="s">
        <v>31</v>
      </c>
      <c r="M2" s="62"/>
      <c r="N2" s="62"/>
      <c r="O2" s="62"/>
      <c r="P2" s="62"/>
      <c r="Q2" s="62"/>
      <c r="R2" s="62"/>
      <c r="S2" s="63"/>
    </row>
    <row r="3" spans="2:19" s="23" customFormat="1" ht="90" customHeight="1" x14ac:dyDescent="0.25">
      <c r="B3" s="54" t="s">
        <v>0</v>
      </c>
      <c r="C3" s="22" t="s">
        <v>23</v>
      </c>
      <c r="D3" s="31" t="s">
        <v>24</v>
      </c>
      <c r="E3" s="32" t="s">
        <v>64</v>
      </c>
      <c r="F3" s="32" t="s">
        <v>32</v>
      </c>
      <c r="G3" s="1" t="s">
        <v>67</v>
      </c>
      <c r="H3" s="1" t="s">
        <v>26</v>
      </c>
      <c r="I3" s="1" t="s">
        <v>27</v>
      </c>
      <c r="J3" s="1" t="s">
        <v>28</v>
      </c>
      <c r="K3" s="1" t="s">
        <v>29</v>
      </c>
      <c r="L3" s="29" t="s">
        <v>21</v>
      </c>
      <c r="M3" s="29" t="s">
        <v>9</v>
      </c>
      <c r="N3" s="29" t="s">
        <v>10</v>
      </c>
      <c r="O3" s="29" t="s">
        <v>17</v>
      </c>
      <c r="P3" s="29" t="s">
        <v>15</v>
      </c>
      <c r="Q3" s="29" t="s">
        <v>59</v>
      </c>
      <c r="R3" s="29" t="s">
        <v>25</v>
      </c>
      <c r="S3" s="55" t="s">
        <v>30</v>
      </c>
    </row>
    <row r="4" spans="2:19" s="23" customFormat="1" ht="18" x14ac:dyDescent="0.25">
      <c r="B4" s="56">
        <v>1</v>
      </c>
      <c r="C4" s="24" t="s">
        <v>5</v>
      </c>
      <c r="D4" s="40" t="s">
        <v>2</v>
      </c>
      <c r="E4" s="35">
        <v>5763467</v>
      </c>
      <c r="F4" s="35">
        <v>10</v>
      </c>
      <c r="G4" s="35">
        <v>25445667</v>
      </c>
      <c r="H4" s="35">
        <v>282</v>
      </c>
      <c r="I4" s="35">
        <v>3730916</v>
      </c>
      <c r="J4" s="35">
        <v>26</v>
      </c>
      <c r="K4" s="65">
        <f>IFERROR(J4/H4*100," ")</f>
        <v>9.2198581560283674</v>
      </c>
      <c r="L4" s="36">
        <v>3231734</v>
      </c>
      <c r="M4" s="36">
        <v>2531733</v>
      </c>
      <c r="N4" s="36">
        <f t="shared" ref="N4:N13" si="0">L4+M4</f>
        <v>5763467</v>
      </c>
      <c r="O4" s="36">
        <v>10</v>
      </c>
      <c r="P4" s="36">
        <f t="shared" ref="P4:P14" si="1">E4-N4</f>
        <v>0</v>
      </c>
      <c r="Q4" s="36">
        <v>2759309</v>
      </c>
      <c r="R4" s="36" t="s">
        <v>22</v>
      </c>
      <c r="S4" s="57">
        <f t="shared" ref="S4:S26" si="2">N4/E4*100</f>
        <v>100</v>
      </c>
    </row>
    <row r="5" spans="2:19" s="23" customFormat="1" ht="18" x14ac:dyDescent="0.25">
      <c r="B5" s="56">
        <v>2</v>
      </c>
      <c r="C5" s="25" t="s">
        <v>8</v>
      </c>
      <c r="D5" s="41" t="s">
        <v>2</v>
      </c>
      <c r="E5" s="37">
        <v>7528824</v>
      </c>
      <c r="F5" s="37">
        <v>16</v>
      </c>
      <c r="G5" s="38">
        <v>10610891</v>
      </c>
      <c r="H5" s="38">
        <v>63</v>
      </c>
      <c r="I5" s="38">
        <f>SUM([1]Sheet1!J8:J14)</f>
        <v>601400</v>
      </c>
      <c r="J5" s="38">
        <v>11</v>
      </c>
      <c r="K5" s="66">
        <f>IFERROR(J5/H5*100," ")</f>
        <v>17.460317460317459</v>
      </c>
      <c r="L5" s="39">
        <v>6206444</v>
      </c>
      <c r="M5" s="39">
        <v>1322380</v>
      </c>
      <c r="N5" s="39">
        <f t="shared" si="0"/>
        <v>7528824</v>
      </c>
      <c r="O5" s="39">
        <v>16</v>
      </c>
      <c r="P5" s="39">
        <f t="shared" si="1"/>
        <v>0</v>
      </c>
      <c r="Q5" s="39">
        <v>896331</v>
      </c>
      <c r="R5" s="39" t="s">
        <v>22</v>
      </c>
      <c r="S5" s="58">
        <f t="shared" si="2"/>
        <v>100</v>
      </c>
    </row>
    <row r="6" spans="2:19" ht="18" x14ac:dyDescent="0.25">
      <c r="B6" s="56">
        <v>3</v>
      </c>
      <c r="C6" s="24" t="s">
        <v>11</v>
      </c>
      <c r="D6" s="40" t="s">
        <v>2</v>
      </c>
      <c r="E6" s="35">
        <v>110893828</v>
      </c>
      <c r="F6" s="35">
        <v>175</v>
      </c>
      <c r="G6" s="35">
        <v>493063597</v>
      </c>
      <c r="H6" s="35">
        <v>375</v>
      </c>
      <c r="I6" s="35">
        <f>SUM(I4:I5)</f>
        <v>4332316</v>
      </c>
      <c r="J6" s="35">
        <v>70</v>
      </c>
      <c r="K6" s="65">
        <f>IFERROR(J6/H6*100," ")</f>
        <v>18.666666666666668</v>
      </c>
      <c r="L6" s="36">
        <v>10438913</v>
      </c>
      <c r="M6" s="36">
        <v>16416123</v>
      </c>
      <c r="N6" s="36">
        <f t="shared" si="0"/>
        <v>26855036</v>
      </c>
      <c r="O6" s="36">
        <v>81</v>
      </c>
      <c r="P6" s="36">
        <f t="shared" si="1"/>
        <v>84038792</v>
      </c>
      <c r="Q6" s="36">
        <v>4692362</v>
      </c>
      <c r="R6" s="36">
        <f t="shared" ref="R6:R14" si="3">F6-O6</f>
        <v>94</v>
      </c>
      <c r="S6" s="57">
        <f t="shared" si="2"/>
        <v>24.216889690199892</v>
      </c>
    </row>
    <row r="7" spans="2:19" ht="18" x14ac:dyDescent="0.25">
      <c r="B7" s="56">
        <v>4</v>
      </c>
      <c r="C7" s="25" t="s">
        <v>1</v>
      </c>
      <c r="D7" s="41" t="s">
        <v>2</v>
      </c>
      <c r="E7" s="37">
        <v>487398913</v>
      </c>
      <c r="F7" s="37">
        <v>352</v>
      </c>
      <c r="G7" s="38">
        <v>59906182</v>
      </c>
      <c r="H7" s="38">
        <v>216</v>
      </c>
      <c r="I7" s="38">
        <v>654014</v>
      </c>
      <c r="J7" s="38">
        <v>13</v>
      </c>
      <c r="K7" s="66">
        <f>IFERROR(J7/H7*100," ")</f>
        <v>6.0185185185185182</v>
      </c>
      <c r="L7" s="39">
        <v>363168070</v>
      </c>
      <c r="M7" s="39">
        <v>537801</v>
      </c>
      <c r="N7" s="39">
        <f t="shared" si="0"/>
        <v>363705871</v>
      </c>
      <c r="O7" s="39">
        <v>186</v>
      </c>
      <c r="P7" s="39">
        <f t="shared" si="1"/>
        <v>123693042</v>
      </c>
      <c r="Q7" s="39">
        <v>716029</v>
      </c>
      <c r="R7" s="39">
        <f t="shared" si="3"/>
        <v>166</v>
      </c>
      <c r="S7" s="58">
        <f t="shared" si="2"/>
        <v>74.621805937429329</v>
      </c>
    </row>
    <row r="8" spans="2:19" ht="18" x14ac:dyDescent="0.25">
      <c r="B8" s="56">
        <v>5</v>
      </c>
      <c r="C8" s="24" t="s">
        <v>7</v>
      </c>
      <c r="D8" s="40" t="s">
        <v>66</v>
      </c>
      <c r="E8" s="35">
        <v>108741243</v>
      </c>
      <c r="F8" s="35">
        <v>240</v>
      </c>
      <c r="G8" s="35">
        <v>130869768</v>
      </c>
      <c r="H8" s="35">
        <v>28</v>
      </c>
      <c r="I8" s="35">
        <v>6340811</v>
      </c>
      <c r="J8" s="35">
        <v>3</v>
      </c>
      <c r="K8" s="65">
        <f t="shared" ref="K8:K12" si="4">IFERROR(J8/H8*100," ")</f>
        <v>10.714285714285714</v>
      </c>
      <c r="L8" s="36">
        <v>7023920</v>
      </c>
      <c r="M8" s="36">
        <v>52795171</v>
      </c>
      <c r="N8" s="36">
        <f t="shared" si="0"/>
        <v>59819091</v>
      </c>
      <c r="O8" s="36">
        <v>162</v>
      </c>
      <c r="P8" s="36">
        <f t="shared" si="1"/>
        <v>48922152</v>
      </c>
      <c r="Q8" s="36">
        <v>447654</v>
      </c>
      <c r="R8" s="36">
        <f t="shared" si="3"/>
        <v>78</v>
      </c>
      <c r="S8" s="57">
        <f t="shared" si="2"/>
        <v>55.010490361968735</v>
      </c>
    </row>
    <row r="9" spans="2:19" ht="18" x14ac:dyDescent="0.25">
      <c r="B9" s="56">
        <v>6</v>
      </c>
      <c r="C9" s="25" t="s">
        <v>18</v>
      </c>
      <c r="D9" s="41" t="s">
        <v>2</v>
      </c>
      <c r="E9" s="37">
        <v>132089927</v>
      </c>
      <c r="F9" s="37">
        <v>138</v>
      </c>
      <c r="G9" s="38">
        <v>175496830</v>
      </c>
      <c r="H9" s="38">
        <v>81</v>
      </c>
      <c r="I9" s="38">
        <v>2208990</v>
      </c>
      <c r="J9" s="38">
        <v>12</v>
      </c>
      <c r="K9" s="66">
        <f t="shared" si="4"/>
        <v>14.814814814814813</v>
      </c>
      <c r="L9" s="39">
        <v>1628750</v>
      </c>
      <c r="M9" s="39">
        <v>1628750</v>
      </c>
      <c r="N9" s="39">
        <f t="shared" si="0"/>
        <v>3257500</v>
      </c>
      <c r="O9" s="39">
        <v>20</v>
      </c>
      <c r="P9" s="39">
        <f t="shared" si="1"/>
        <v>128832427</v>
      </c>
      <c r="Q9" s="39">
        <v>1547415</v>
      </c>
      <c r="R9" s="39">
        <f t="shared" si="3"/>
        <v>118</v>
      </c>
      <c r="S9" s="58">
        <f t="shared" si="2"/>
        <v>2.4661229466801053</v>
      </c>
    </row>
    <row r="10" spans="2:19" ht="18" x14ac:dyDescent="0.25">
      <c r="B10" s="56">
        <v>7</v>
      </c>
      <c r="C10" s="24" t="s">
        <v>19</v>
      </c>
      <c r="D10" s="40" t="s">
        <v>2</v>
      </c>
      <c r="E10" s="35">
        <v>8411494</v>
      </c>
      <c r="F10" s="35">
        <v>14</v>
      </c>
      <c r="G10" s="35">
        <v>35340155</v>
      </c>
      <c r="H10" s="35">
        <v>130</v>
      </c>
      <c r="I10" s="35">
        <v>4346406</v>
      </c>
      <c r="J10" s="35">
        <v>45</v>
      </c>
      <c r="K10" s="65">
        <f t="shared" si="4"/>
        <v>34.615384615384613</v>
      </c>
      <c r="L10" s="36">
        <v>4713596</v>
      </c>
      <c r="M10" s="36">
        <v>3697898</v>
      </c>
      <c r="N10" s="36">
        <f t="shared" si="0"/>
        <v>8411494</v>
      </c>
      <c r="O10" s="36">
        <v>14</v>
      </c>
      <c r="P10" s="36">
        <f t="shared" si="1"/>
        <v>0</v>
      </c>
      <c r="Q10" s="36">
        <v>1206005</v>
      </c>
      <c r="R10" s="36">
        <f>F10-O10</f>
        <v>0</v>
      </c>
      <c r="S10" s="57">
        <f t="shared" si="2"/>
        <v>100</v>
      </c>
    </row>
    <row r="11" spans="2:19" ht="18" x14ac:dyDescent="0.25">
      <c r="B11" s="56">
        <v>8</v>
      </c>
      <c r="C11" s="25" t="s">
        <v>20</v>
      </c>
      <c r="D11" s="41" t="s">
        <v>13</v>
      </c>
      <c r="E11" s="37">
        <v>117444026</v>
      </c>
      <c r="F11" s="37">
        <v>214</v>
      </c>
      <c r="G11" s="38">
        <v>119601909</v>
      </c>
      <c r="H11" s="38">
        <v>206</v>
      </c>
      <c r="I11" s="38">
        <v>44596271</v>
      </c>
      <c r="J11" s="38">
        <v>89</v>
      </c>
      <c r="K11" s="66">
        <f>IFERROR(J11/H11*100," ")</f>
        <v>43.203883495145625</v>
      </c>
      <c r="L11" s="39">
        <v>56387300</v>
      </c>
      <c r="M11" s="39">
        <v>417875</v>
      </c>
      <c r="N11" s="39">
        <f t="shared" si="0"/>
        <v>56805175</v>
      </c>
      <c r="O11" s="39">
        <v>103</v>
      </c>
      <c r="P11" s="39">
        <f t="shared" si="1"/>
        <v>60638851</v>
      </c>
      <c r="Q11" s="39">
        <v>2239327</v>
      </c>
      <c r="R11" s="39">
        <f t="shared" si="3"/>
        <v>111</v>
      </c>
      <c r="S11" s="58">
        <f t="shared" si="2"/>
        <v>48.367871006056959</v>
      </c>
    </row>
    <row r="12" spans="2:19" ht="18" x14ac:dyDescent="0.25">
      <c r="B12" s="56">
        <v>9</v>
      </c>
      <c r="C12" s="24" t="s">
        <v>12</v>
      </c>
      <c r="D12" s="40" t="s">
        <v>14</v>
      </c>
      <c r="E12" s="35">
        <v>3195022862</v>
      </c>
      <c r="F12" s="35">
        <v>4259</v>
      </c>
      <c r="G12" s="35">
        <v>3761190419</v>
      </c>
      <c r="H12" s="35">
        <v>2277</v>
      </c>
      <c r="I12" s="35">
        <v>27158831</v>
      </c>
      <c r="J12" s="35">
        <v>41</v>
      </c>
      <c r="K12" s="65">
        <f t="shared" si="4"/>
        <v>1.8006148440931049</v>
      </c>
      <c r="L12" s="36">
        <v>20000000</v>
      </c>
      <c r="M12" s="36">
        <v>220000000</v>
      </c>
      <c r="N12" s="36">
        <f t="shared" si="0"/>
        <v>240000000</v>
      </c>
      <c r="O12" s="36">
        <v>601</v>
      </c>
      <c r="P12" s="36">
        <f t="shared" si="1"/>
        <v>2955022862</v>
      </c>
      <c r="Q12" s="36">
        <v>11416092</v>
      </c>
      <c r="R12" s="36">
        <f t="shared" si="3"/>
        <v>3658</v>
      </c>
      <c r="S12" s="57">
        <f t="shared" si="2"/>
        <v>7.5116833389344304</v>
      </c>
    </row>
    <row r="13" spans="2:19" ht="18" x14ac:dyDescent="0.25">
      <c r="B13" s="56">
        <v>10</v>
      </c>
      <c r="C13" s="25" t="s">
        <v>4</v>
      </c>
      <c r="D13" s="41" t="s">
        <v>2</v>
      </c>
      <c r="E13" s="37">
        <v>43478252</v>
      </c>
      <c r="F13" s="37">
        <v>56</v>
      </c>
      <c r="G13" s="38" t="s">
        <v>34</v>
      </c>
      <c r="H13" s="38"/>
      <c r="I13" s="38"/>
      <c r="J13" s="38"/>
      <c r="K13" s="66" t="str">
        <f>IFERROR(J13/H13*100," ")</f>
        <v xml:space="preserve"> </v>
      </c>
      <c r="L13" s="39">
        <v>300000</v>
      </c>
      <c r="M13" s="39"/>
      <c r="N13" s="39">
        <f t="shared" si="0"/>
        <v>300000</v>
      </c>
      <c r="O13" s="39"/>
      <c r="P13" s="39">
        <f t="shared" si="1"/>
        <v>43178252</v>
      </c>
      <c r="Q13" s="39"/>
      <c r="R13" s="39">
        <f t="shared" si="3"/>
        <v>56</v>
      </c>
      <c r="S13" s="58">
        <f t="shared" si="2"/>
        <v>0.69000014076002869</v>
      </c>
    </row>
    <row r="14" spans="2:19" ht="18" x14ac:dyDescent="0.25">
      <c r="B14" s="56">
        <v>11</v>
      </c>
      <c r="C14" s="24" t="s">
        <v>3</v>
      </c>
      <c r="D14" s="40" t="s">
        <v>2</v>
      </c>
      <c r="E14" s="35">
        <v>24171899</v>
      </c>
      <c r="F14" s="35">
        <v>51</v>
      </c>
      <c r="G14" s="35" t="s">
        <v>34</v>
      </c>
      <c r="H14" s="35"/>
      <c r="I14" s="35"/>
      <c r="J14" s="35"/>
      <c r="K14" s="65" t="str">
        <f>IFERROR(J14/H14*100," ")</f>
        <v xml:space="preserve"> </v>
      </c>
      <c r="L14" s="36"/>
      <c r="M14" s="36"/>
      <c r="N14" s="36"/>
      <c r="O14" s="36"/>
      <c r="P14" s="36">
        <f t="shared" si="1"/>
        <v>24171899</v>
      </c>
      <c r="Q14" s="36"/>
      <c r="R14" s="36">
        <f t="shared" si="3"/>
        <v>51</v>
      </c>
      <c r="S14" s="57">
        <f t="shared" si="2"/>
        <v>0</v>
      </c>
    </row>
    <row r="15" spans="2:19" ht="18" x14ac:dyDescent="0.25">
      <c r="B15" s="56">
        <v>12</v>
      </c>
      <c r="C15" s="25" t="s">
        <v>6</v>
      </c>
      <c r="D15" s="41" t="s">
        <v>2</v>
      </c>
      <c r="E15" s="37">
        <v>16544711</v>
      </c>
      <c r="F15" s="37">
        <v>17</v>
      </c>
      <c r="G15" s="38" t="s">
        <v>34</v>
      </c>
      <c r="H15" s="38"/>
      <c r="I15" s="38"/>
      <c r="J15" s="38"/>
      <c r="K15" s="66" t="str">
        <f>IFERROR(J15/H15*100," ")</f>
        <v xml:space="preserve"> </v>
      </c>
      <c r="L15" s="39"/>
      <c r="M15" s="39"/>
      <c r="N15" s="39"/>
      <c r="O15" s="39"/>
      <c r="P15" s="39">
        <f>E15-N15</f>
        <v>16544711</v>
      </c>
      <c r="Q15" s="39"/>
      <c r="R15" s="39">
        <f>F15-O15</f>
        <v>17</v>
      </c>
      <c r="S15" s="58">
        <f>N15/E15*100</f>
        <v>0</v>
      </c>
    </row>
    <row r="16" spans="2:19" ht="18" x14ac:dyDescent="0.25">
      <c r="B16" s="56">
        <v>13</v>
      </c>
      <c r="C16" s="24" t="s">
        <v>42</v>
      </c>
      <c r="D16" s="40" t="s">
        <v>52</v>
      </c>
      <c r="E16" s="35">
        <v>1114803618</v>
      </c>
      <c r="F16" s="35">
        <v>1042</v>
      </c>
      <c r="G16" s="35">
        <v>1183127579.6399999</v>
      </c>
      <c r="H16" s="35">
        <v>714</v>
      </c>
      <c r="I16" s="35">
        <v>45751</v>
      </c>
      <c r="J16" s="35">
        <v>1</v>
      </c>
      <c r="K16" s="65"/>
      <c r="L16" s="36"/>
      <c r="M16" s="36"/>
      <c r="N16" s="36"/>
      <c r="O16" s="36"/>
      <c r="P16" s="36">
        <f t="shared" ref="P16:P20" si="5">E16-N16</f>
        <v>1114803618</v>
      </c>
      <c r="Q16" s="35">
        <v>45751</v>
      </c>
      <c r="R16" s="36">
        <f t="shared" ref="R16:R25" si="6">F16-O16</f>
        <v>1042</v>
      </c>
      <c r="S16" s="57">
        <f t="shared" ref="S16:S24" si="7">N16/E16*100</f>
        <v>0</v>
      </c>
    </row>
    <row r="17" spans="2:21" ht="18" x14ac:dyDescent="0.25">
      <c r="B17" s="56">
        <v>14</v>
      </c>
      <c r="C17" s="25" t="s">
        <v>43</v>
      </c>
      <c r="D17" s="41" t="s">
        <v>53</v>
      </c>
      <c r="E17" s="37">
        <v>1558161031</v>
      </c>
      <c r="F17" s="37">
        <v>5443</v>
      </c>
      <c r="G17" s="38"/>
      <c r="H17" s="38"/>
      <c r="I17" s="38"/>
      <c r="J17" s="38"/>
      <c r="K17" s="66"/>
      <c r="L17" s="39"/>
      <c r="M17" s="39"/>
      <c r="N17" s="39"/>
      <c r="O17" s="39"/>
      <c r="P17" s="39">
        <f t="shared" si="5"/>
        <v>1558161031</v>
      </c>
      <c r="Q17" s="39">
        <v>24228</v>
      </c>
      <c r="R17" s="39">
        <f t="shared" si="6"/>
        <v>5443</v>
      </c>
      <c r="S17" s="58">
        <f t="shared" si="7"/>
        <v>0</v>
      </c>
    </row>
    <row r="18" spans="2:21" ht="18" x14ac:dyDescent="0.25">
      <c r="B18" s="56">
        <v>15</v>
      </c>
      <c r="C18" s="24" t="s">
        <v>44</v>
      </c>
      <c r="D18" s="40" t="s">
        <v>53</v>
      </c>
      <c r="E18" s="35">
        <v>9493222896</v>
      </c>
      <c r="F18" s="35">
        <v>32613</v>
      </c>
      <c r="G18" s="35">
        <v>7111812555</v>
      </c>
      <c r="H18" s="35">
        <v>2570</v>
      </c>
      <c r="I18" s="35">
        <v>2280810</v>
      </c>
      <c r="J18" s="35">
        <v>4</v>
      </c>
      <c r="K18" s="65"/>
      <c r="L18" s="36">
        <v>7576016</v>
      </c>
      <c r="M18" s="36"/>
      <c r="N18" s="36">
        <f t="shared" ref="N18:N19" si="8">L18+M18</f>
        <v>7576016</v>
      </c>
      <c r="O18" s="36">
        <v>80</v>
      </c>
      <c r="P18" s="36">
        <f t="shared" si="5"/>
        <v>9485646880</v>
      </c>
      <c r="Q18" s="36">
        <v>2333139</v>
      </c>
      <c r="R18" s="36">
        <f t="shared" si="6"/>
        <v>32533</v>
      </c>
      <c r="S18" s="57">
        <f t="shared" si="7"/>
        <v>7.980446770287232E-2</v>
      </c>
    </row>
    <row r="19" spans="2:21" ht="18" x14ac:dyDescent="0.25">
      <c r="B19" s="56">
        <v>16</v>
      </c>
      <c r="C19" s="25" t="s">
        <v>45</v>
      </c>
      <c r="D19" s="41" t="s">
        <v>54</v>
      </c>
      <c r="E19" s="37">
        <v>77790198</v>
      </c>
      <c r="F19" s="37">
        <v>50</v>
      </c>
      <c r="G19" s="38">
        <v>21517000</v>
      </c>
      <c r="H19" s="38">
        <v>40</v>
      </c>
      <c r="I19" s="38"/>
      <c r="J19" s="38"/>
      <c r="K19" s="66"/>
      <c r="L19" s="39">
        <v>56332000</v>
      </c>
      <c r="M19" s="39"/>
      <c r="N19" s="39">
        <f t="shared" si="8"/>
        <v>56332000</v>
      </c>
      <c r="O19" s="39">
        <v>22</v>
      </c>
      <c r="P19" s="39">
        <f t="shared" si="5"/>
        <v>21458198</v>
      </c>
      <c r="Q19" s="39"/>
      <c r="R19" s="39">
        <f t="shared" si="6"/>
        <v>28</v>
      </c>
      <c r="S19" s="58">
        <f t="shared" si="7"/>
        <v>72.415293248128762</v>
      </c>
    </row>
    <row r="20" spans="2:21" ht="18" x14ac:dyDescent="0.25">
      <c r="B20" s="56">
        <v>17</v>
      </c>
      <c r="C20" s="24" t="s">
        <v>46</v>
      </c>
      <c r="D20" s="40" t="s">
        <v>55</v>
      </c>
      <c r="E20" s="35">
        <v>2822787793.4532428</v>
      </c>
      <c r="F20" s="35">
        <v>2531</v>
      </c>
      <c r="G20" s="35">
        <v>691481237</v>
      </c>
      <c r="H20" s="35">
        <v>169</v>
      </c>
      <c r="I20" s="35"/>
      <c r="J20" s="35"/>
      <c r="K20" s="65"/>
      <c r="L20" s="36"/>
      <c r="M20" s="36"/>
      <c r="N20" s="36"/>
      <c r="O20" s="36"/>
      <c r="P20" s="36">
        <f t="shared" si="5"/>
        <v>2822787793.4532428</v>
      </c>
      <c r="Q20" s="36"/>
      <c r="R20" s="36">
        <f t="shared" si="6"/>
        <v>2531</v>
      </c>
      <c r="S20" s="57">
        <f t="shared" si="7"/>
        <v>0</v>
      </c>
      <c r="U20" s="27"/>
    </row>
    <row r="21" spans="2:21" ht="18" x14ac:dyDescent="0.25">
      <c r="B21" s="56">
        <v>18</v>
      </c>
      <c r="C21" s="25" t="s">
        <v>47</v>
      </c>
      <c r="D21" s="41" t="s">
        <v>56</v>
      </c>
      <c r="E21" s="37">
        <v>6785105454</v>
      </c>
      <c r="F21" s="37">
        <v>6165</v>
      </c>
      <c r="G21" s="38">
        <v>3746483826.54</v>
      </c>
      <c r="H21" s="38">
        <v>4543</v>
      </c>
      <c r="I21" s="38">
        <v>3715325</v>
      </c>
      <c r="J21" s="38">
        <v>9</v>
      </c>
      <c r="K21" s="66"/>
      <c r="L21" s="39"/>
      <c r="M21" s="39"/>
      <c r="N21" s="39"/>
      <c r="O21" s="39"/>
      <c r="P21" s="39">
        <f>E21-N21</f>
        <v>6785105454</v>
      </c>
      <c r="Q21" s="39">
        <v>3715325</v>
      </c>
      <c r="R21" s="39">
        <f t="shared" si="6"/>
        <v>6165</v>
      </c>
      <c r="S21" s="58">
        <f t="shared" si="7"/>
        <v>0</v>
      </c>
    </row>
    <row r="22" spans="2:21" ht="18" x14ac:dyDescent="0.25">
      <c r="B22" s="56">
        <v>19</v>
      </c>
      <c r="C22" s="24" t="s">
        <v>48</v>
      </c>
      <c r="D22" s="40" t="s">
        <v>57</v>
      </c>
      <c r="E22" s="35">
        <v>7170275984</v>
      </c>
      <c r="F22" s="35">
        <v>4528</v>
      </c>
      <c r="G22" s="35">
        <v>3449779246.1799998</v>
      </c>
      <c r="H22" s="35">
        <v>1052</v>
      </c>
      <c r="I22" s="35">
        <v>214096</v>
      </c>
      <c r="J22" s="35">
        <v>1</v>
      </c>
      <c r="K22" s="65"/>
      <c r="L22" s="36"/>
      <c r="M22" s="36"/>
      <c r="N22" s="36"/>
      <c r="O22" s="36"/>
      <c r="P22" s="36">
        <f t="shared" ref="P22:P24" si="9">E22-N22</f>
        <v>7170275984</v>
      </c>
      <c r="Q22" s="36">
        <v>214096</v>
      </c>
      <c r="R22" s="36">
        <f t="shared" si="6"/>
        <v>4528</v>
      </c>
      <c r="S22" s="57">
        <f t="shared" si="7"/>
        <v>0</v>
      </c>
      <c r="U22" s="27"/>
    </row>
    <row r="23" spans="2:21" ht="18" x14ac:dyDescent="0.25">
      <c r="B23" s="56">
        <v>20</v>
      </c>
      <c r="C23" s="25" t="s">
        <v>49</v>
      </c>
      <c r="D23" s="41" t="s">
        <v>58</v>
      </c>
      <c r="E23" s="37">
        <v>3010045360</v>
      </c>
      <c r="F23" s="37">
        <v>1673</v>
      </c>
      <c r="G23" s="38">
        <v>2613931932</v>
      </c>
      <c r="H23" s="38">
        <v>329</v>
      </c>
      <c r="I23" s="38"/>
      <c r="J23" s="38"/>
      <c r="K23" s="66"/>
      <c r="L23" s="39">
        <v>166400</v>
      </c>
      <c r="M23" s="39"/>
      <c r="N23" s="39">
        <f>L23+M23</f>
        <v>166400</v>
      </c>
      <c r="O23" s="39">
        <v>4</v>
      </c>
      <c r="P23" s="39">
        <f t="shared" si="9"/>
        <v>3009878960</v>
      </c>
      <c r="Q23" s="39"/>
      <c r="R23" s="39">
        <f t="shared" si="6"/>
        <v>1669</v>
      </c>
      <c r="S23" s="58">
        <f t="shared" si="7"/>
        <v>5.5281558946340924E-3</v>
      </c>
    </row>
    <row r="24" spans="2:21" ht="18" x14ac:dyDescent="0.25">
      <c r="B24" s="56">
        <v>21</v>
      </c>
      <c r="C24" s="24" t="s">
        <v>60</v>
      </c>
      <c r="D24" s="40" t="s">
        <v>61</v>
      </c>
      <c r="E24" s="35">
        <v>3234845038</v>
      </c>
      <c r="F24" s="35">
        <v>2594</v>
      </c>
      <c r="G24" s="35">
        <v>1654376203.0599999</v>
      </c>
      <c r="H24" s="35">
        <v>1005</v>
      </c>
      <c r="I24" s="35">
        <v>1327816</v>
      </c>
      <c r="J24" s="35">
        <v>9</v>
      </c>
      <c r="K24" s="65"/>
      <c r="L24" s="36"/>
      <c r="M24" s="36"/>
      <c r="N24" s="36"/>
      <c r="O24" s="36"/>
      <c r="P24" s="36">
        <f t="shared" si="9"/>
        <v>3234845038</v>
      </c>
      <c r="Q24" s="36">
        <v>1327816</v>
      </c>
      <c r="R24" s="36">
        <f t="shared" si="6"/>
        <v>2594</v>
      </c>
      <c r="S24" s="57">
        <f t="shared" si="7"/>
        <v>0</v>
      </c>
    </row>
    <row r="25" spans="2:21" s="30" customFormat="1" ht="18" x14ac:dyDescent="0.25">
      <c r="B25" s="56">
        <v>22</v>
      </c>
      <c r="C25" s="25" t="s">
        <v>62</v>
      </c>
      <c r="D25" s="41" t="s">
        <v>63</v>
      </c>
      <c r="E25" s="37">
        <v>411139892</v>
      </c>
      <c r="F25" s="37">
        <v>579</v>
      </c>
      <c r="G25" s="38">
        <v>217351408.05000001</v>
      </c>
      <c r="H25" s="38">
        <v>152</v>
      </c>
      <c r="I25" s="38"/>
      <c r="J25" s="38"/>
      <c r="K25" s="66"/>
      <c r="L25" s="39"/>
      <c r="M25" s="39"/>
      <c r="N25" s="39"/>
      <c r="O25" s="39"/>
      <c r="P25" s="39"/>
      <c r="Q25" s="39"/>
      <c r="R25" s="39">
        <f t="shared" si="6"/>
        <v>579</v>
      </c>
      <c r="S25" s="58"/>
    </row>
    <row r="26" spans="2:21" s="72" customFormat="1" ht="18" thickBot="1" x14ac:dyDescent="0.3">
      <c r="B26" s="67"/>
      <c r="C26" s="68" t="s">
        <v>16</v>
      </c>
      <c r="D26" s="69"/>
      <c r="E26" s="59">
        <f>SUM(E4:E25)</f>
        <v>39935666710.453247</v>
      </c>
      <c r="F26" s="59">
        <f>SUM(F4:F25)</f>
        <v>62760</v>
      </c>
      <c r="G26" s="59">
        <f t="shared" ref="G26:I26" si="10">SUM(G4:G23)</f>
        <v>23629658794.360001</v>
      </c>
      <c r="H26" s="59">
        <f t="shared" si="10"/>
        <v>13075</v>
      </c>
      <c r="I26" s="59">
        <f t="shared" si="10"/>
        <v>100225937</v>
      </c>
      <c r="J26" s="59">
        <f>SUM(J4:J25)</f>
        <v>334</v>
      </c>
      <c r="K26" s="70">
        <f>J26/H26*100</f>
        <v>2.5544933078393881</v>
      </c>
      <c r="L26" s="59">
        <f t="shared" ref="L26:Q26" si="11">SUM(L4:L23)</f>
        <v>537173143</v>
      </c>
      <c r="M26" s="59">
        <f t="shared" si="11"/>
        <v>299347731</v>
      </c>
      <c r="N26" s="59">
        <f t="shared" si="11"/>
        <v>836520874</v>
      </c>
      <c r="O26" s="59">
        <f t="shared" si="11"/>
        <v>1299</v>
      </c>
      <c r="P26" s="59">
        <f t="shared" si="11"/>
        <v>35453160906.453247</v>
      </c>
      <c r="Q26" s="59">
        <f t="shared" si="11"/>
        <v>32253063</v>
      </c>
      <c r="R26" s="59">
        <f>SUM(R4:R23)</f>
        <v>58288</v>
      </c>
      <c r="S26" s="71">
        <f t="shared" si="2"/>
        <v>2.0946711120789647</v>
      </c>
    </row>
    <row r="27" spans="2:21" s="28" customFormat="1" ht="18.75" hidden="1" thickBot="1" x14ac:dyDescent="0.3">
      <c r="B27" s="42"/>
      <c r="C27" s="43"/>
      <c r="D27" s="44"/>
      <c r="E27" s="45" t="s">
        <v>36</v>
      </c>
      <c r="F27" s="46">
        <f>F26</f>
        <v>62760</v>
      </c>
      <c r="G27" s="47" t="s">
        <v>35</v>
      </c>
      <c r="H27" s="43">
        <f>H26</f>
        <v>13075</v>
      </c>
      <c r="I27" s="43" t="s">
        <v>41</v>
      </c>
      <c r="J27" s="43">
        <f>J26</f>
        <v>334</v>
      </c>
      <c r="K27" s="48">
        <f>K26</f>
        <v>2.5544933078393881</v>
      </c>
      <c r="L27" s="49" t="s">
        <v>37</v>
      </c>
      <c r="M27" s="50" t="s">
        <v>38</v>
      </c>
      <c r="N27" s="50" t="s">
        <v>39</v>
      </c>
      <c r="O27" s="50">
        <f>O26</f>
        <v>1299</v>
      </c>
      <c r="P27" s="51" t="s">
        <v>40</v>
      </c>
      <c r="Q27" s="51"/>
      <c r="R27" s="50">
        <f>R26</f>
        <v>58288</v>
      </c>
      <c r="S27" s="52">
        <f>S26</f>
        <v>2.0946711120789647</v>
      </c>
    </row>
    <row r="28" spans="2:21" ht="19.5" customHeight="1" x14ac:dyDescent="0.25"/>
  </sheetData>
  <mergeCells count="4">
    <mergeCell ref="E2:F2"/>
    <mergeCell ref="G2:K2"/>
    <mergeCell ref="L2:S2"/>
    <mergeCell ref="B2:C2"/>
  </mergeCells>
  <pageMargins left="0.25" right="0.25" top="0.75" bottom="0.75" header="0.3" footer="0.3"/>
  <pageSetup paperSize="5" scale="69" fitToHeight="0" orientation="landscape" r:id="rId1"/>
  <webPublishItems count="1">
    <webPublishItem id="3668" divId="1719813427_63_1_1 (5)_3668" sourceType="range" sourceRef="B2:S26" destinationFile="C:\Users\DELL\Desktop\1719813427_63_1_1 (5).mht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4"/>
  <sheetViews>
    <sheetView workbookViewId="0">
      <selection activeCell="H18" sqref="H18"/>
    </sheetView>
  </sheetViews>
  <sheetFormatPr defaultRowHeight="15" x14ac:dyDescent="0.25"/>
  <cols>
    <col min="1" max="1" width="6.7109375" style="20" bestFit="1" customWidth="1"/>
    <col min="2" max="2" width="47" bestFit="1" customWidth="1"/>
    <col min="3" max="3" width="14.5703125" bestFit="1" customWidth="1"/>
    <col min="4" max="4" width="21.140625" customWidth="1"/>
    <col min="5" max="5" width="16.28515625" bestFit="1" customWidth="1"/>
  </cols>
  <sheetData>
    <row r="1" spans="1:5" ht="24" thickBot="1" x14ac:dyDescent="0.3">
      <c r="A1" s="16" t="s">
        <v>0</v>
      </c>
      <c r="B1" s="2" t="s">
        <v>23</v>
      </c>
      <c r="C1" s="2" t="s">
        <v>24</v>
      </c>
      <c r="D1" s="2" t="s">
        <v>64</v>
      </c>
      <c r="E1" s="2" t="s">
        <v>50</v>
      </c>
    </row>
    <row r="2" spans="1:5" ht="20.25" thickBot="1" x14ac:dyDescent="0.3">
      <c r="A2" s="17">
        <v>1</v>
      </c>
      <c r="B2" s="3" t="s">
        <v>5</v>
      </c>
      <c r="C2" s="4">
        <v>63996</v>
      </c>
      <c r="D2" s="5">
        <v>5763467</v>
      </c>
      <c r="E2" s="6">
        <v>10</v>
      </c>
    </row>
    <row r="3" spans="1:5" ht="20.25" thickBot="1" x14ac:dyDescent="0.3">
      <c r="A3" s="18">
        <v>2</v>
      </c>
      <c r="B3" s="7" t="s">
        <v>8</v>
      </c>
      <c r="C3" s="8">
        <v>63996</v>
      </c>
      <c r="D3" s="9">
        <v>7528824</v>
      </c>
      <c r="E3" s="10">
        <v>16</v>
      </c>
    </row>
    <row r="4" spans="1:5" ht="20.25" thickBot="1" x14ac:dyDescent="0.3">
      <c r="A4" s="17">
        <v>3</v>
      </c>
      <c r="B4" s="3" t="s">
        <v>51</v>
      </c>
      <c r="C4" s="4">
        <v>63996</v>
      </c>
      <c r="D4" s="11">
        <v>110893828</v>
      </c>
      <c r="E4" s="12">
        <v>175</v>
      </c>
    </row>
    <row r="5" spans="1:5" ht="20.25" thickBot="1" x14ac:dyDescent="0.3">
      <c r="A5" s="18">
        <v>4</v>
      </c>
      <c r="B5" s="7" t="s">
        <v>1</v>
      </c>
      <c r="C5" s="8">
        <v>63996</v>
      </c>
      <c r="D5" s="9">
        <v>487398913</v>
      </c>
      <c r="E5" s="10">
        <v>352</v>
      </c>
    </row>
    <row r="6" spans="1:5" ht="20.25" thickBot="1" x14ac:dyDescent="0.3">
      <c r="A6" s="17">
        <v>5</v>
      </c>
      <c r="B6" s="3" t="s">
        <v>7</v>
      </c>
      <c r="C6" s="4">
        <v>64242</v>
      </c>
      <c r="D6" s="11">
        <v>108741243</v>
      </c>
      <c r="E6" s="12">
        <v>240</v>
      </c>
    </row>
    <row r="7" spans="1:5" ht="20.25" thickBot="1" x14ac:dyDescent="0.3">
      <c r="A7" s="18">
        <v>6</v>
      </c>
      <c r="B7" s="7" t="s">
        <v>18</v>
      </c>
      <c r="C7" s="8">
        <v>63996</v>
      </c>
      <c r="D7" s="9">
        <v>132089927</v>
      </c>
      <c r="E7" s="10">
        <v>138</v>
      </c>
    </row>
    <row r="8" spans="1:5" ht="20.25" thickBot="1" x14ac:dyDescent="0.3">
      <c r="A8" s="17">
        <v>7</v>
      </c>
      <c r="B8" s="3" t="s">
        <v>19</v>
      </c>
      <c r="C8" s="4">
        <v>63996</v>
      </c>
      <c r="D8" s="11">
        <v>8411494</v>
      </c>
      <c r="E8" s="12">
        <v>14</v>
      </c>
    </row>
    <row r="9" spans="1:5" ht="20.25" thickBot="1" x14ac:dyDescent="0.3">
      <c r="A9" s="18">
        <v>8</v>
      </c>
      <c r="B9" s="7" t="s">
        <v>20</v>
      </c>
      <c r="C9" s="8">
        <v>64387</v>
      </c>
      <c r="D9" s="9">
        <v>117444026</v>
      </c>
      <c r="E9" s="10">
        <v>214</v>
      </c>
    </row>
    <row r="10" spans="1:5" ht="20.25" thickBot="1" x14ac:dyDescent="0.3">
      <c r="A10" s="17">
        <v>9</v>
      </c>
      <c r="B10" s="3" t="s">
        <v>12</v>
      </c>
      <c r="C10" s="4">
        <v>65538</v>
      </c>
      <c r="D10" s="11">
        <v>3195022862</v>
      </c>
      <c r="E10" s="12">
        <v>4259</v>
      </c>
    </row>
    <row r="11" spans="1:5" ht="20.25" thickBot="1" x14ac:dyDescent="0.3">
      <c r="A11" s="18">
        <v>10</v>
      </c>
      <c r="B11" s="7" t="s">
        <v>4</v>
      </c>
      <c r="C11" s="8">
        <v>63996</v>
      </c>
      <c r="D11" s="9">
        <v>43478252</v>
      </c>
      <c r="E11" s="10">
        <v>56</v>
      </c>
    </row>
    <row r="12" spans="1:5" ht="20.25" thickBot="1" x14ac:dyDescent="0.3">
      <c r="A12" s="17">
        <v>11</v>
      </c>
      <c r="B12" s="3" t="s">
        <v>3</v>
      </c>
      <c r="C12" s="4">
        <v>63996</v>
      </c>
      <c r="D12" s="11">
        <v>24171899</v>
      </c>
      <c r="E12" s="12">
        <v>51</v>
      </c>
    </row>
    <row r="13" spans="1:5" ht="20.25" thickBot="1" x14ac:dyDescent="0.3">
      <c r="A13" s="18">
        <v>12</v>
      </c>
      <c r="B13" s="7" t="s">
        <v>6</v>
      </c>
      <c r="C13" s="8">
        <v>63996</v>
      </c>
      <c r="D13" s="9">
        <v>16544711</v>
      </c>
      <c r="E13" s="10">
        <v>17</v>
      </c>
    </row>
    <row r="14" spans="1:5" ht="20.25" thickBot="1" x14ac:dyDescent="0.3">
      <c r="A14" s="17">
        <v>13</v>
      </c>
      <c r="B14" s="3" t="s">
        <v>42</v>
      </c>
      <c r="C14" s="4">
        <v>65837</v>
      </c>
      <c r="D14" s="11">
        <f>फिर्ता!E16</f>
        <v>1114803618</v>
      </c>
      <c r="E14" s="12">
        <f>फिर्ता!F16</f>
        <v>1042</v>
      </c>
    </row>
    <row r="15" spans="1:5" ht="20.25" thickBot="1" x14ac:dyDescent="0.3">
      <c r="A15" s="18">
        <v>14</v>
      </c>
      <c r="B15" s="7" t="s">
        <v>43</v>
      </c>
      <c r="C15" s="8">
        <v>65891</v>
      </c>
      <c r="D15" s="14">
        <f>फिर्ता!E17</f>
        <v>1558161031</v>
      </c>
      <c r="E15" s="15">
        <f>फिर्ता!F17</f>
        <v>5443</v>
      </c>
    </row>
    <row r="16" spans="1:5" ht="20.25" thickBot="1" x14ac:dyDescent="0.3">
      <c r="A16" s="17">
        <v>15</v>
      </c>
      <c r="B16" s="3" t="s">
        <v>44</v>
      </c>
      <c r="C16" s="4">
        <v>65891</v>
      </c>
      <c r="D16" s="11">
        <f>फिर्ता!E18</f>
        <v>9493222896</v>
      </c>
      <c r="E16" s="12">
        <f>फिर्ता!F18</f>
        <v>32613</v>
      </c>
    </row>
    <row r="17" spans="1:5" ht="20.25" thickBot="1" x14ac:dyDescent="0.3">
      <c r="A17" s="18">
        <v>16</v>
      </c>
      <c r="B17" s="7" t="s">
        <v>45</v>
      </c>
      <c r="C17" s="8">
        <v>66030</v>
      </c>
      <c r="D17" s="14">
        <f>फिर्ता!E19</f>
        <v>77790198</v>
      </c>
      <c r="E17" s="15">
        <f>फिर्ता!F19</f>
        <v>50</v>
      </c>
    </row>
    <row r="18" spans="1:5" ht="20.25" thickBot="1" x14ac:dyDescent="0.3">
      <c r="A18" s="17">
        <v>17</v>
      </c>
      <c r="B18" s="3" t="s">
        <v>46</v>
      </c>
      <c r="C18" s="4">
        <v>66045</v>
      </c>
      <c r="D18" s="11">
        <f>फिर्ता!E20</f>
        <v>2822787793.4532428</v>
      </c>
      <c r="E18" s="12">
        <f>फिर्ता!F20</f>
        <v>2531</v>
      </c>
    </row>
    <row r="19" spans="1:5" ht="20.25" thickBot="1" x14ac:dyDescent="0.3">
      <c r="A19" s="18">
        <v>18</v>
      </c>
      <c r="B19" s="7" t="s">
        <v>47</v>
      </c>
      <c r="C19" s="8">
        <v>66053</v>
      </c>
      <c r="D19" s="14">
        <f>फिर्ता!E21</f>
        <v>6785105454</v>
      </c>
      <c r="E19" s="15">
        <f>फिर्ता!F21</f>
        <v>6165</v>
      </c>
    </row>
    <row r="20" spans="1:5" ht="20.25" thickBot="1" x14ac:dyDescent="0.3">
      <c r="A20" s="17">
        <v>19</v>
      </c>
      <c r="B20" s="3" t="s">
        <v>48</v>
      </c>
      <c r="C20" s="4">
        <v>66079</v>
      </c>
      <c r="D20" s="11">
        <f>फिर्ता!E22</f>
        <v>7170275984</v>
      </c>
      <c r="E20" s="12">
        <f>फिर्ता!F22</f>
        <v>4528</v>
      </c>
    </row>
    <row r="21" spans="1:5" ht="20.25" thickBot="1" x14ac:dyDescent="0.3">
      <c r="A21" s="18">
        <v>20</v>
      </c>
      <c r="B21" s="7" t="s">
        <v>49</v>
      </c>
      <c r="C21" s="8">
        <v>66093</v>
      </c>
      <c r="D21" s="14">
        <f>फिर्ता!E23</f>
        <v>3010045360</v>
      </c>
      <c r="E21" s="15">
        <f>फिर्ता!F23</f>
        <v>1673</v>
      </c>
    </row>
    <row r="22" spans="1:5" ht="20.25" thickBot="1" x14ac:dyDescent="0.3">
      <c r="A22" s="17">
        <v>21</v>
      </c>
      <c r="B22" s="24" t="s">
        <v>60</v>
      </c>
      <c r="C22" s="4">
        <v>66176</v>
      </c>
      <c r="D22" s="33">
        <f>फिर्ता!E24</f>
        <v>3234845038</v>
      </c>
      <c r="E22" s="34">
        <f>फिर्ता!F24</f>
        <v>2594</v>
      </c>
    </row>
    <row r="23" spans="1:5" ht="20.25" thickBot="1" x14ac:dyDescent="0.3">
      <c r="A23" s="18">
        <v>22</v>
      </c>
      <c r="B23" s="25" t="s">
        <v>62</v>
      </c>
      <c r="C23" s="8">
        <v>66209</v>
      </c>
      <c r="D23" s="14">
        <f>फिर्ता!E25</f>
        <v>411139892</v>
      </c>
      <c r="E23" s="15">
        <f>फिर्ता!F25</f>
        <v>579</v>
      </c>
    </row>
    <row r="24" spans="1:5" ht="24" thickBot="1" x14ac:dyDescent="0.3">
      <c r="A24" s="19"/>
      <c r="B24" s="13" t="s">
        <v>16</v>
      </c>
      <c r="C24" s="13"/>
      <c r="D24" s="2">
        <f>SUM(D2:D23)</f>
        <v>39935666710.453247</v>
      </c>
      <c r="E24" s="2">
        <f>SUM(E2:E23)</f>
        <v>62760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फिर्ता</vt:lpstr>
      <vt:lpstr>सहकारी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</dc:creator>
  <cp:lastModifiedBy>ramesh regmi</cp:lastModifiedBy>
  <cp:lastPrinted>2024-09-27T10:56:24Z</cp:lastPrinted>
  <dcterms:created xsi:type="dcterms:W3CDTF">2023-03-09T08:51:52Z</dcterms:created>
  <dcterms:modified xsi:type="dcterms:W3CDTF">2024-09-27T10:58:23Z</dcterms:modified>
</cp:coreProperties>
</file>