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1505" activeTab="2"/>
  </bookViews>
  <sheets>
    <sheet name="Amar (2)" sheetId="2" r:id="rId1"/>
    <sheet name="Amar" sheetId="1" r:id="rId2"/>
    <sheet name="basanta regmi " sheetId="3" r:id="rId3"/>
  </sheets>
  <calcPr calcId="144525"/>
</workbook>
</file>

<file path=xl/calcChain.xml><?xml version="1.0" encoding="utf-8"?>
<calcChain xmlns="http://schemas.openxmlformats.org/spreadsheetml/2006/main">
  <c r="D25" i="3" l="1"/>
  <c r="D24" i="3"/>
  <c r="D20" i="3"/>
  <c r="D19" i="3"/>
  <c r="D21" i="3"/>
  <c r="D13" i="3"/>
  <c r="D16" i="3"/>
  <c r="D14" i="3"/>
  <c r="D15" i="3"/>
  <c r="D17" i="3"/>
  <c r="D18" i="3"/>
  <c r="D28" i="3" s="1"/>
  <c r="D12" i="3"/>
  <c r="D27" i="3"/>
  <c r="D26" i="3"/>
  <c r="C22" i="3"/>
  <c r="D22" i="2"/>
  <c r="C23" i="2"/>
  <c r="D23" i="2" s="1"/>
  <c r="C26" i="2"/>
  <c r="D26" i="2"/>
  <c r="D25" i="2"/>
  <c r="D24" i="2"/>
  <c r="D16" i="2"/>
  <c r="C16" i="2"/>
  <c r="D13" i="2"/>
  <c r="D14" i="2"/>
  <c r="D15" i="2"/>
  <c r="D17" i="2"/>
  <c r="D18" i="2"/>
  <c r="D19" i="2"/>
  <c r="C12" i="2"/>
  <c r="D12" i="2"/>
  <c r="C28" i="2"/>
  <c r="C20" i="1"/>
  <c r="C28" i="1"/>
  <c r="D19" i="1"/>
  <c r="C17" i="1"/>
  <c r="D17" i="1" s="1"/>
  <c r="D23" i="1"/>
  <c r="D24" i="1"/>
  <c r="D25" i="1"/>
  <c r="D26" i="1"/>
  <c r="D22" i="1"/>
  <c r="D13" i="1"/>
  <c r="D14" i="1"/>
  <c r="D15" i="1"/>
  <c r="D16" i="1"/>
  <c r="D18" i="1"/>
  <c r="D12" i="1"/>
  <c r="C30" i="3" l="1"/>
  <c r="D29" i="3"/>
  <c r="D22" i="3"/>
  <c r="D27" i="2"/>
  <c r="D20" i="2"/>
  <c r="D20" i="1"/>
  <c r="D27" i="1"/>
  <c r="D30" i="3" l="1"/>
  <c r="D28" i="2"/>
  <c r="C20" i="2"/>
  <c r="D28" i="1"/>
</calcChain>
</file>

<file path=xl/sharedStrings.xml><?xml version="1.0" encoding="utf-8"?>
<sst xmlns="http://schemas.openxmlformats.org/spreadsheetml/2006/main" count="109" uniqueCount="58">
  <si>
    <t>कैफियत</t>
  </si>
  <si>
    <t>तलव</t>
  </si>
  <si>
    <t>ग्रेड</t>
  </si>
  <si>
    <t>महंगी भत्ता</t>
  </si>
  <si>
    <t>स्थानीय भत्ता</t>
  </si>
  <si>
    <t>चाडपर्व खर्च</t>
  </si>
  <si>
    <t>पोशाक भत्ता</t>
  </si>
  <si>
    <t>बार्षिक जम्मा आम्दानी</t>
  </si>
  <si>
    <t>विभिन्न कट्टी तर्फ</t>
  </si>
  <si>
    <t>सावधिक जिवन विमा कोष</t>
  </si>
  <si>
    <t>कर्मचारी संचयकोष</t>
  </si>
  <si>
    <t>बार्षिक जम्मा कट्टी</t>
  </si>
  <si>
    <t>च.नं.</t>
  </si>
  <si>
    <t>श्री जो जससँग सम्बन्धित छ ।</t>
  </si>
  <si>
    <t>सामाजिक सुरक्षा तथा पारिश्रमिक कर</t>
  </si>
  <si>
    <t>प्रोत्साहन भत्ता</t>
  </si>
  <si>
    <t>कर्णाली प्रदेश सरकार</t>
  </si>
  <si>
    <t>पत्र संख्या:२०८०।०८१</t>
  </si>
  <si>
    <r>
      <t xml:space="preserve">विषय: </t>
    </r>
    <r>
      <rPr>
        <b/>
        <u/>
        <sz val="11"/>
        <color theme="1"/>
        <rFont val="Kalimati"/>
        <charset val="1"/>
      </rPr>
      <t>बार्षिक आम्दानी विवरण प्रमाणित सम्बन्धमा</t>
    </r>
    <r>
      <rPr>
        <sz val="11"/>
        <color theme="1"/>
        <rFont val="Kalimati"/>
        <charset val="1"/>
      </rPr>
      <t xml:space="preserve"> ।</t>
    </r>
  </si>
  <si>
    <t>कर्मचारी संचयकोष थप १०%</t>
  </si>
  <si>
    <t>आम्दानीको विवरण</t>
  </si>
  <si>
    <t>नागरिक लगानी कोष</t>
  </si>
  <si>
    <t>व्यक्तिगत जिवन विमाको प्रिमियम</t>
  </si>
  <si>
    <t>भुमि व्यवस्था, कृषि तथा सहकारी मन्त्रालय</t>
  </si>
  <si>
    <t>कृषि विकास निर्देशनालय</t>
  </si>
  <si>
    <t>कृषि विकास कार्यालय, सल्यान</t>
  </si>
  <si>
    <t>कार्यालय कोड नं.३120160026</t>
  </si>
  <si>
    <t>मासिक</t>
  </si>
  <si>
    <t>बार्षिक</t>
  </si>
  <si>
    <t>खुद बार्षिक जम्मा आम्दानी</t>
  </si>
  <si>
    <t>महेन्द्र के.सी</t>
  </si>
  <si>
    <t>लेखा अधिकृत</t>
  </si>
  <si>
    <t>मितिः२०८१।०२।०८</t>
  </si>
  <si>
    <t>सि.नं</t>
  </si>
  <si>
    <t>पत्र संख्या:२०८१।०८२</t>
  </si>
  <si>
    <t>मितिः२०८१।०७।०८</t>
  </si>
  <si>
    <t>श्री आन्तरिक राजश्व कार्यालय, सुर्खेत ।</t>
  </si>
  <si>
    <r>
      <t xml:space="preserve">विषय: </t>
    </r>
    <r>
      <rPr>
        <b/>
        <u/>
        <sz val="11"/>
        <color theme="1"/>
        <rFont val="Kalimati"/>
        <charset val="1"/>
      </rPr>
      <t>कर चुक्ता उपलब्ध गराई दिने सम्बन्धमा</t>
    </r>
    <r>
      <rPr>
        <sz val="11"/>
        <color theme="1"/>
        <rFont val="Kalimati"/>
        <charset val="1"/>
      </rPr>
      <t xml:space="preserve"> ।</t>
    </r>
  </si>
  <si>
    <t>तलव स्केल</t>
  </si>
  <si>
    <t>श्रावण र भाद्रको</t>
  </si>
  <si>
    <t>श्रावण र भाद्रको जम्मा आम्दानी</t>
  </si>
  <si>
    <t>श्रावण र भाद्रको जम्मा कट्टी</t>
  </si>
  <si>
    <t>श्रावण र भाद्रको खुद जम्मा आम्दानी</t>
  </si>
  <si>
    <t>महेश आचार्य</t>
  </si>
  <si>
    <t>नि.कार्यालय प्रमुख</t>
  </si>
  <si>
    <t>महेन्द्र के.सी.</t>
  </si>
  <si>
    <t>पत्र संख्या:२०८२।०८३</t>
  </si>
  <si>
    <t>मितिः२०८२।०६।३०</t>
  </si>
  <si>
    <t>२०८१ २०८२</t>
  </si>
  <si>
    <t xml:space="preserve">चाड पर्व </t>
  </si>
  <si>
    <t>दैनिक भर्मण</t>
  </si>
  <si>
    <t>कार्यालय प्रमुख</t>
  </si>
  <si>
    <t>स्थानीय भत्ता|प्रोत्साहन भत्ता</t>
  </si>
  <si>
    <t xml:space="preserve">    प्रस्तुत विषयमा यस कृषि विकास कार्यालय, सल्यानमा कार्यरत ....................को आ.ब.२०८०।०८१ मा यस कार्यालयमा रहदाँसम्मको तलव, भत्ता र अन्य पारिश्रमिक भुक्तानी विवरण तपशिल अनुसार रहेकोले उक्त अवधिको कर चुक्ता प्रमाण पत्र उपलब्ध गराई दिनु हुन अनुरोध छ ।</t>
  </si>
  <si>
    <t>कार्यालय कोड नं................</t>
  </si>
  <si>
    <t>.............. कार्यालय, सल्यान</t>
  </si>
  <si>
    <t xml:space="preserve">    प्रस्तुत विषयमा यस कृषि विकास कार्यालय, सल्यानमा कार्यरत ...............को आ.ब.२०८०।०८१ मा तपशिल बमोजिम बार्षिक आम्दानी रु.440956.0 (अक्षेरुपी चार लाख चालिस हजार नौ सय छपन्न मात्र।) रहेको व्यहोरा प्रमाणित गरिन्छ र सो अनुसार बार्षिक आयकर कट्टी रकम रु.४०३२।0 (अक्षेरुपी चार हजार बत्तिस मात्र।) मध्ये २०८१ बैशाखसम्मको आयकर श्री करदाता सेवा कार्यालय, सल्यानमा दाखिला समेत गरेको व्यहोरा जानकारीका लागी अनुरोध छ ।</t>
  </si>
  <si>
    <t xml:space="preserve">    प्रस्तुत विषयमा गत आ.वमा यस कृषि विकास कार्यालय, सल्यानमा कार्यरत ............को आ.ब.२०८०।०८१ मा यस कार्यालयमा रहदाँसम्मको तलव, भत्ता र अन्य पारिश्रमिक भुक्तानी विवरण तपशिल अनुसार रहेकोले उक्त अवधिको कर चुक्ता प्रमाण पत्र उपलब्ध गराई दिनु हुन अनुरोध छ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</si>
</sst>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b/>
      <sz val="11"/>
      <color theme="1"/>
      <name val="Kalimati"/>
      <charset val="1"/>
    </font>
    <font>
      <b/>
      <u/>
      <sz val="11"/>
      <color theme="1"/>
      <name val="Kalimati"/>
      <charset val="1"/>
    </font>
    <font>
      <sz val="10"/>
      <color theme="1"/>
      <name val="Kalimati"/>
      <charset val="1"/>
    </font>
    <font>
      <sz val="10.5"/>
      <color theme="1"/>
      <name val="Kalimati"/>
      <charset val="1"/>
    </font>
    <font>
      <sz val="12"/>
      <color theme="1"/>
      <name val="Kalimati"/>
      <charset val="1"/>
    </font>
    <font>
      <b/>
      <sz val="16"/>
      <color theme="1"/>
      <name val="Kalimati"/>
      <charset val="1"/>
    </font>
    <font>
      <b/>
      <sz val="10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123825</xdr:rowOff>
    </xdr:from>
    <xdr:to>
      <xdr:col>1</xdr:col>
      <xdr:colOff>1134630</xdr:colOff>
      <xdr:row>3</xdr:row>
      <xdr:rowOff>219075</xdr:rowOff>
    </xdr:to>
    <xdr:pic>
      <xdr:nvPicPr>
        <xdr:cNvPr id="2" name="Picture 2" descr="File:New Emblem of Nepal.svg">
          <a:extLst>
            <a:ext uri="{FF2B5EF4-FFF2-40B4-BE49-F238E27FC236}">
              <a16:creationId xmlns:a16="http://schemas.microsoft.com/office/drawing/2014/main" xmlns="" id="{A2B55C58-9210-48E8-9567-8A6B2D7E2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875" y="123825"/>
          <a:ext cx="1214005" cy="946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123825</xdr:rowOff>
    </xdr:from>
    <xdr:to>
      <xdr:col>1</xdr:col>
      <xdr:colOff>1134630</xdr:colOff>
      <xdr:row>3</xdr:row>
      <xdr:rowOff>219075</xdr:rowOff>
    </xdr:to>
    <xdr:pic>
      <xdr:nvPicPr>
        <xdr:cNvPr id="2" name="Picture 2" descr="File:New Emblem of Nepal.sv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875" y="123825"/>
          <a:ext cx="1214005" cy="9461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123825</xdr:rowOff>
    </xdr:from>
    <xdr:to>
      <xdr:col>1</xdr:col>
      <xdr:colOff>1134630</xdr:colOff>
      <xdr:row>3</xdr:row>
      <xdr:rowOff>219075</xdr:rowOff>
    </xdr:to>
    <xdr:pic>
      <xdr:nvPicPr>
        <xdr:cNvPr id="2" name="Picture 2" descr="File:New Emblem of Nepal.svg">
          <a:extLst>
            <a:ext uri="{FF2B5EF4-FFF2-40B4-BE49-F238E27FC236}">
              <a16:creationId xmlns:a16="http://schemas.microsoft.com/office/drawing/2014/main" xmlns="" id="{CA57BCD5-ACDE-4722-869E-6028C5FEC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875" y="123825"/>
          <a:ext cx="1214005" cy="946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10" sqref="A10:E10"/>
    </sheetView>
  </sheetViews>
  <sheetFormatPr defaultColWidth="9.140625" defaultRowHeight="23.25" x14ac:dyDescent="0.25"/>
  <cols>
    <col min="1" max="1" width="5" style="2" customWidth="1"/>
    <col min="2" max="2" width="45.42578125" style="2" customWidth="1"/>
    <col min="3" max="3" width="16.140625" style="2" customWidth="1"/>
    <col min="4" max="4" width="17.140625" style="2" customWidth="1"/>
    <col min="5" max="5" width="8" style="2" bestFit="1" customWidth="1"/>
    <col min="6" max="16384" width="9.140625" style="2"/>
  </cols>
  <sheetData>
    <row r="1" spans="1:5" x14ac:dyDescent="0.25">
      <c r="A1" s="25" t="s">
        <v>16</v>
      </c>
      <c r="B1" s="25"/>
      <c r="C1" s="25"/>
      <c r="D1" s="25"/>
      <c r="E1" s="25"/>
    </row>
    <row r="2" spans="1:5" x14ac:dyDescent="0.25">
      <c r="A2" s="24" t="s">
        <v>23</v>
      </c>
      <c r="B2" s="24"/>
      <c r="C2" s="24"/>
      <c r="D2" s="24"/>
      <c r="E2" s="24"/>
    </row>
    <row r="3" spans="1:5" ht="24" x14ac:dyDescent="0.25">
      <c r="A3" s="26" t="s">
        <v>24</v>
      </c>
      <c r="B3" s="26"/>
      <c r="C3" s="26"/>
      <c r="D3" s="26"/>
      <c r="E3" s="26"/>
    </row>
    <row r="4" spans="1:5" ht="27" customHeight="1" x14ac:dyDescent="0.25">
      <c r="A4" s="27" t="s">
        <v>25</v>
      </c>
      <c r="B4" s="27"/>
      <c r="C4" s="27"/>
      <c r="D4" s="27"/>
      <c r="E4" s="27"/>
    </row>
    <row r="5" spans="1:5" ht="19.5" customHeight="1" x14ac:dyDescent="0.25">
      <c r="A5" s="28" t="s">
        <v>26</v>
      </c>
      <c r="B5" s="28"/>
      <c r="C5" s="28"/>
      <c r="D5" s="28"/>
      <c r="E5" s="28"/>
    </row>
    <row r="6" spans="1:5" ht="17.25" customHeight="1" x14ac:dyDescent="0.25">
      <c r="A6" s="6" t="s">
        <v>34</v>
      </c>
    </row>
    <row r="7" spans="1:5" x14ac:dyDescent="0.25">
      <c r="A7" s="6" t="s">
        <v>12</v>
      </c>
      <c r="D7" s="24" t="s">
        <v>35</v>
      </c>
      <c r="E7" s="24"/>
    </row>
    <row r="8" spans="1:5" x14ac:dyDescent="0.6">
      <c r="A8" s="1" t="s">
        <v>36</v>
      </c>
    </row>
    <row r="9" spans="1:5" ht="24" customHeight="1" x14ac:dyDescent="0.25">
      <c r="A9" s="24" t="s">
        <v>37</v>
      </c>
      <c r="B9" s="24"/>
      <c r="C9" s="24"/>
      <c r="D9" s="24"/>
      <c r="E9" s="24"/>
    </row>
    <row r="10" spans="1:5" ht="72.95" customHeight="1" x14ac:dyDescent="0.25">
      <c r="A10" s="21" t="s">
        <v>57</v>
      </c>
      <c r="B10" s="21"/>
      <c r="C10" s="21"/>
      <c r="D10" s="21"/>
      <c r="E10" s="21"/>
    </row>
    <row r="11" spans="1:5" ht="24" customHeight="1" x14ac:dyDescent="0.25">
      <c r="A11" s="3" t="s">
        <v>33</v>
      </c>
      <c r="B11" s="3" t="s">
        <v>20</v>
      </c>
      <c r="C11" s="3" t="s">
        <v>27</v>
      </c>
      <c r="D11" s="3" t="s">
        <v>39</v>
      </c>
      <c r="E11" s="3" t="s">
        <v>0</v>
      </c>
    </row>
    <row r="12" spans="1:5" ht="18.75" customHeight="1" x14ac:dyDescent="0.25">
      <c r="A12" s="4">
        <v>1</v>
      </c>
      <c r="B12" s="5" t="s">
        <v>38</v>
      </c>
      <c r="C12" s="13">
        <f>43689</f>
        <v>43689</v>
      </c>
      <c r="D12" s="10">
        <f>C12*2</f>
        <v>87378</v>
      </c>
      <c r="E12" s="17"/>
    </row>
    <row r="13" spans="1:5" ht="18.75" customHeight="1" x14ac:dyDescent="0.25">
      <c r="A13" s="4">
        <v>2</v>
      </c>
      <c r="B13" s="5" t="s">
        <v>2</v>
      </c>
      <c r="C13" s="13">
        <v>5824</v>
      </c>
      <c r="D13" s="10">
        <f t="shared" ref="D13:D19" si="0">C13*2</f>
        <v>11648</v>
      </c>
      <c r="E13" s="17"/>
    </row>
    <row r="14" spans="1:5" ht="18.75" customHeight="1" x14ac:dyDescent="0.25">
      <c r="A14" s="4">
        <v>3</v>
      </c>
      <c r="B14" s="5" t="s">
        <v>3</v>
      </c>
      <c r="C14" s="13">
        <v>2000</v>
      </c>
      <c r="D14" s="10">
        <f t="shared" si="0"/>
        <v>4000</v>
      </c>
      <c r="E14" s="17"/>
    </row>
    <row r="15" spans="1:5" ht="18.75" customHeight="1" x14ac:dyDescent="0.25">
      <c r="A15" s="4">
        <v>4</v>
      </c>
      <c r="B15" s="5" t="s">
        <v>15</v>
      </c>
      <c r="C15" s="13">
        <v>6000</v>
      </c>
      <c r="D15" s="10">
        <f t="shared" si="0"/>
        <v>12000</v>
      </c>
      <c r="E15" s="17"/>
    </row>
    <row r="16" spans="1:5" ht="18.75" customHeight="1" x14ac:dyDescent="0.25">
      <c r="A16" s="4">
        <v>5</v>
      </c>
      <c r="B16" s="5" t="s">
        <v>4</v>
      </c>
      <c r="C16" s="13">
        <f>8380</f>
        <v>8380</v>
      </c>
      <c r="D16" s="10">
        <f>C16*2+1125</f>
        <v>17885</v>
      </c>
      <c r="E16" s="17"/>
    </row>
    <row r="17" spans="1:5" ht="18.75" customHeight="1" x14ac:dyDescent="0.25">
      <c r="A17" s="4">
        <v>6</v>
      </c>
      <c r="B17" s="5" t="s">
        <v>9</v>
      </c>
      <c r="C17" s="13">
        <v>400</v>
      </c>
      <c r="D17" s="10">
        <f t="shared" si="0"/>
        <v>800</v>
      </c>
      <c r="E17" s="17"/>
    </row>
    <row r="18" spans="1:5" ht="18.75" customHeight="1" x14ac:dyDescent="0.25">
      <c r="A18" s="4">
        <v>7</v>
      </c>
      <c r="B18" s="5" t="s">
        <v>19</v>
      </c>
      <c r="C18" s="13">
        <v>4951.3</v>
      </c>
      <c r="D18" s="10">
        <f t="shared" si="0"/>
        <v>9902.6</v>
      </c>
      <c r="E18" s="17"/>
    </row>
    <row r="19" spans="1:5" ht="18.75" customHeight="1" x14ac:dyDescent="0.25">
      <c r="A19" s="4">
        <v>8</v>
      </c>
      <c r="B19" s="5" t="s">
        <v>6</v>
      </c>
      <c r="C19" s="13">
        <v>0</v>
      </c>
      <c r="D19" s="10">
        <f t="shared" si="0"/>
        <v>0</v>
      </c>
      <c r="E19" s="17"/>
    </row>
    <row r="20" spans="1:5" ht="18.75" customHeight="1" x14ac:dyDescent="0.25">
      <c r="A20" s="5"/>
      <c r="B20" s="8" t="s">
        <v>40</v>
      </c>
      <c r="C20" s="11">
        <f>C12+C15+(C17+C19)/12</f>
        <v>49722.333333333336</v>
      </c>
      <c r="D20" s="11">
        <f>SUM(D12:D19)</f>
        <v>143613.6</v>
      </c>
      <c r="E20" s="17"/>
    </row>
    <row r="21" spans="1:5" ht="18.75" customHeight="1" x14ac:dyDescent="0.25">
      <c r="A21" s="22" t="s">
        <v>8</v>
      </c>
      <c r="B21" s="23"/>
      <c r="C21" s="23"/>
      <c r="D21" s="23"/>
      <c r="E21" s="17"/>
    </row>
    <row r="22" spans="1:5" ht="18.75" customHeight="1" x14ac:dyDescent="0.25">
      <c r="A22" s="4">
        <v>1</v>
      </c>
      <c r="B22" s="7" t="s">
        <v>14</v>
      </c>
      <c r="C22" s="14">
        <v>459</v>
      </c>
      <c r="D22" s="10">
        <f>C22*2+171</f>
        <v>1089</v>
      </c>
      <c r="E22" s="17"/>
    </row>
    <row r="23" spans="1:5" ht="18.75" customHeight="1" x14ac:dyDescent="0.25">
      <c r="A23" s="4">
        <v>2</v>
      </c>
      <c r="B23" s="5" t="s">
        <v>9</v>
      </c>
      <c r="C23" s="10">
        <f>D17</f>
        <v>800</v>
      </c>
      <c r="D23" s="10">
        <f t="shared" ref="D23:D26" si="1">C23*2</f>
        <v>1600</v>
      </c>
      <c r="E23" s="17"/>
    </row>
    <row r="24" spans="1:5" ht="18.75" customHeight="1" x14ac:dyDescent="0.25">
      <c r="A24" s="4">
        <v>3</v>
      </c>
      <c r="B24" s="5" t="s">
        <v>22</v>
      </c>
      <c r="C24" s="10">
        <v>0</v>
      </c>
      <c r="D24" s="10">
        <f t="shared" si="1"/>
        <v>0</v>
      </c>
      <c r="E24" s="17"/>
    </row>
    <row r="25" spans="1:5" ht="18.75" customHeight="1" x14ac:dyDescent="0.25">
      <c r="A25" s="4">
        <v>4</v>
      </c>
      <c r="B25" s="5" t="s">
        <v>21</v>
      </c>
      <c r="C25" s="13">
        <v>10000</v>
      </c>
      <c r="D25" s="10">
        <f t="shared" si="1"/>
        <v>20000</v>
      </c>
      <c r="E25" s="17"/>
    </row>
    <row r="26" spans="1:5" ht="18.75" customHeight="1" x14ac:dyDescent="0.25">
      <c r="A26" s="4">
        <v>5</v>
      </c>
      <c r="B26" s="5" t="s">
        <v>10</v>
      </c>
      <c r="C26" s="10">
        <f>D18</f>
        <v>9902.6</v>
      </c>
      <c r="D26" s="10">
        <f t="shared" si="1"/>
        <v>19805.2</v>
      </c>
      <c r="E26" s="17"/>
    </row>
    <row r="27" spans="1:5" ht="18.75" customHeight="1" x14ac:dyDescent="0.25">
      <c r="A27" s="5"/>
      <c r="B27" s="8" t="s">
        <v>41</v>
      </c>
      <c r="C27" s="9"/>
      <c r="D27" s="15">
        <f>SUM(D22:D26)</f>
        <v>42494.2</v>
      </c>
      <c r="E27" s="17"/>
    </row>
    <row r="28" spans="1:5" x14ac:dyDescent="0.25">
      <c r="A28" s="9"/>
      <c r="B28" s="8" t="s">
        <v>42</v>
      </c>
      <c r="C28" s="15">
        <f>SUM(C22:C27)</f>
        <v>21161.599999999999</v>
      </c>
      <c r="D28" s="15">
        <f>D20-D27</f>
        <v>101119.40000000001</v>
      </c>
      <c r="E28" s="9"/>
    </row>
    <row r="29" spans="1:5" ht="27.6" customHeight="1" x14ac:dyDescent="0.25">
      <c r="E29" s="12"/>
    </row>
    <row r="30" spans="1:5" x14ac:dyDescent="0.25">
      <c r="B30" s="19" t="s">
        <v>45</v>
      </c>
      <c r="D30" s="18" t="s">
        <v>43</v>
      </c>
      <c r="E30" s="19"/>
    </row>
    <row r="31" spans="1:5" x14ac:dyDescent="0.25">
      <c r="B31" s="19" t="s">
        <v>31</v>
      </c>
      <c r="D31" s="12" t="s">
        <v>44</v>
      </c>
      <c r="E31" s="19"/>
    </row>
  </sheetData>
  <mergeCells count="9">
    <mergeCell ref="A10:E10"/>
    <mergeCell ref="A21:D21"/>
    <mergeCell ref="D7:E7"/>
    <mergeCell ref="A1:E1"/>
    <mergeCell ref="A2:E2"/>
    <mergeCell ref="A3:E3"/>
    <mergeCell ref="A4:E4"/>
    <mergeCell ref="A5:E5"/>
    <mergeCell ref="A9:E9"/>
  </mergeCells>
  <pageMargins left="0.7" right="0.45" top="0.5" bottom="0.25" header="0" footer="0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10" sqref="A10:E10"/>
    </sheetView>
  </sheetViews>
  <sheetFormatPr defaultColWidth="9.140625" defaultRowHeight="23.25" x14ac:dyDescent="0.25"/>
  <cols>
    <col min="1" max="1" width="5" style="2" customWidth="1"/>
    <col min="2" max="2" width="48" style="2" customWidth="1"/>
    <col min="3" max="3" width="16.140625" style="2" customWidth="1"/>
    <col min="4" max="4" width="17.140625" style="2" customWidth="1"/>
    <col min="5" max="5" width="8" style="2" bestFit="1" customWidth="1"/>
    <col min="6" max="16384" width="9.140625" style="2"/>
  </cols>
  <sheetData>
    <row r="1" spans="1:5" x14ac:dyDescent="0.25">
      <c r="A1" s="25" t="s">
        <v>16</v>
      </c>
      <c r="B1" s="25"/>
      <c r="C1" s="25"/>
      <c r="D1" s="25"/>
      <c r="E1" s="25"/>
    </row>
    <row r="2" spans="1:5" x14ac:dyDescent="0.25">
      <c r="A2" s="24" t="s">
        <v>23</v>
      </c>
      <c r="B2" s="24"/>
      <c r="C2" s="24"/>
      <c r="D2" s="24"/>
      <c r="E2" s="24"/>
    </row>
    <row r="3" spans="1:5" ht="24" x14ac:dyDescent="0.25">
      <c r="A3" s="26" t="s">
        <v>24</v>
      </c>
      <c r="B3" s="26"/>
      <c r="C3" s="26"/>
      <c r="D3" s="26"/>
      <c r="E3" s="26"/>
    </row>
    <row r="4" spans="1:5" ht="27" customHeight="1" x14ac:dyDescent="0.25">
      <c r="A4" s="27" t="s">
        <v>25</v>
      </c>
      <c r="B4" s="27"/>
      <c r="C4" s="27"/>
      <c r="D4" s="27"/>
      <c r="E4" s="27"/>
    </row>
    <row r="5" spans="1:5" ht="19.5" customHeight="1" x14ac:dyDescent="0.25">
      <c r="A5" s="28" t="s">
        <v>26</v>
      </c>
      <c r="B5" s="28"/>
      <c r="C5" s="28"/>
      <c r="D5" s="28"/>
      <c r="E5" s="28"/>
    </row>
    <row r="6" spans="1:5" ht="17.25" customHeight="1" x14ac:dyDescent="0.25">
      <c r="A6" s="6" t="s">
        <v>17</v>
      </c>
    </row>
    <row r="7" spans="1:5" x14ac:dyDescent="0.25">
      <c r="A7" s="6" t="s">
        <v>12</v>
      </c>
      <c r="D7" s="2" t="s">
        <v>32</v>
      </c>
    </row>
    <row r="8" spans="1:5" x14ac:dyDescent="0.6">
      <c r="A8" s="1" t="s">
        <v>13</v>
      </c>
    </row>
    <row r="9" spans="1:5" ht="24" customHeight="1" x14ac:dyDescent="0.25">
      <c r="A9" s="24" t="s">
        <v>18</v>
      </c>
      <c r="B9" s="24"/>
      <c r="C9" s="24"/>
      <c r="D9" s="24"/>
      <c r="E9" s="24"/>
    </row>
    <row r="10" spans="1:5" ht="104.1" customHeight="1" x14ac:dyDescent="0.25">
      <c r="A10" s="21" t="s">
        <v>56</v>
      </c>
      <c r="B10" s="21"/>
      <c r="C10" s="21"/>
      <c r="D10" s="21"/>
      <c r="E10" s="21"/>
    </row>
    <row r="11" spans="1:5" ht="24" customHeight="1" x14ac:dyDescent="0.25">
      <c r="A11" s="3" t="s">
        <v>33</v>
      </c>
      <c r="B11" s="3" t="s">
        <v>20</v>
      </c>
      <c r="C11" s="3" t="s">
        <v>27</v>
      </c>
      <c r="D11" s="3" t="s">
        <v>28</v>
      </c>
      <c r="E11" s="3" t="s">
        <v>0</v>
      </c>
    </row>
    <row r="12" spans="1:5" ht="18.75" customHeight="1" x14ac:dyDescent="0.25">
      <c r="A12" s="4">
        <v>1</v>
      </c>
      <c r="B12" s="5" t="s">
        <v>1</v>
      </c>
      <c r="C12" s="13">
        <v>27612</v>
      </c>
      <c r="D12" s="10">
        <f>C12*12</f>
        <v>331344</v>
      </c>
      <c r="E12" s="17"/>
    </row>
    <row r="13" spans="1:5" ht="18.75" customHeight="1" x14ac:dyDescent="0.25">
      <c r="A13" s="4">
        <v>2</v>
      </c>
      <c r="B13" s="5" t="s">
        <v>2</v>
      </c>
      <c r="C13" s="13">
        <v>0</v>
      </c>
      <c r="D13" s="10">
        <f t="shared" ref="D13:D18" si="0">C13*12</f>
        <v>0</v>
      </c>
      <c r="E13" s="17"/>
    </row>
    <row r="14" spans="1:5" ht="18.75" customHeight="1" x14ac:dyDescent="0.25">
      <c r="A14" s="4">
        <v>3</v>
      </c>
      <c r="B14" s="5" t="s">
        <v>3</v>
      </c>
      <c r="C14" s="13">
        <v>0</v>
      </c>
      <c r="D14" s="10">
        <f t="shared" si="0"/>
        <v>0</v>
      </c>
      <c r="E14" s="17"/>
    </row>
    <row r="15" spans="1:5" ht="18.75" customHeight="1" x14ac:dyDescent="0.25">
      <c r="A15" s="4">
        <v>4</v>
      </c>
      <c r="B15" s="5" t="s">
        <v>15</v>
      </c>
      <c r="C15" s="13">
        <v>6000</v>
      </c>
      <c r="D15" s="10">
        <f t="shared" si="0"/>
        <v>72000</v>
      </c>
      <c r="E15" s="17"/>
    </row>
    <row r="16" spans="1:5" ht="18.75" customHeight="1" x14ac:dyDescent="0.25">
      <c r="A16" s="4">
        <v>5</v>
      </c>
      <c r="B16" s="5" t="s">
        <v>4</v>
      </c>
      <c r="C16" s="13">
        <v>0</v>
      </c>
      <c r="D16" s="10">
        <f t="shared" si="0"/>
        <v>0</v>
      </c>
      <c r="E16" s="17"/>
    </row>
    <row r="17" spans="1:5" ht="18.75" customHeight="1" x14ac:dyDescent="0.25">
      <c r="A17" s="4">
        <v>6</v>
      </c>
      <c r="B17" s="5" t="s">
        <v>5</v>
      </c>
      <c r="C17" s="13">
        <f>C12</f>
        <v>27612</v>
      </c>
      <c r="D17" s="10">
        <f>C17*1</f>
        <v>27612</v>
      </c>
      <c r="E17" s="17"/>
    </row>
    <row r="18" spans="1:5" ht="18.75" customHeight="1" x14ac:dyDescent="0.25">
      <c r="A18" s="4">
        <v>7</v>
      </c>
      <c r="B18" s="5" t="s">
        <v>19</v>
      </c>
      <c r="C18" s="13">
        <v>0</v>
      </c>
      <c r="D18" s="10">
        <f t="shared" si="0"/>
        <v>0</v>
      </c>
      <c r="E18" s="17"/>
    </row>
    <row r="19" spans="1:5" ht="18.75" customHeight="1" x14ac:dyDescent="0.25">
      <c r="A19" s="4">
        <v>8</v>
      </c>
      <c r="B19" s="5" t="s">
        <v>6</v>
      </c>
      <c r="C19" s="13">
        <v>10000</v>
      </c>
      <c r="D19" s="10">
        <f>C19*1</f>
        <v>10000</v>
      </c>
      <c r="E19" s="17"/>
    </row>
    <row r="20" spans="1:5" ht="18.75" customHeight="1" x14ac:dyDescent="0.25">
      <c r="A20" s="5"/>
      <c r="B20" s="8" t="s">
        <v>7</v>
      </c>
      <c r="C20" s="11">
        <f>C12+C15+(C17+C19)/12</f>
        <v>36746.333333333336</v>
      </c>
      <c r="D20" s="11">
        <f>SUM(D12:D19)</f>
        <v>440956</v>
      </c>
      <c r="E20" s="17"/>
    </row>
    <row r="21" spans="1:5" ht="18.75" customHeight="1" x14ac:dyDescent="0.25">
      <c r="A21" s="22" t="s">
        <v>8</v>
      </c>
      <c r="B21" s="23"/>
      <c r="C21" s="23"/>
      <c r="D21" s="23"/>
      <c r="E21" s="17"/>
    </row>
    <row r="22" spans="1:5" ht="18.75" customHeight="1" x14ac:dyDescent="0.25">
      <c r="A22" s="4">
        <v>1</v>
      </c>
      <c r="B22" s="7" t="s">
        <v>14</v>
      </c>
      <c r="C22" s="14">
        <v>336</v>
      </c>
      <c r="D22" s="10">
        <f t="shared" ref="D22:D26" si="1">C22*12</f>
        <v>4032</v>
      </c>
      <c r="E22" s="17"/>
    </row>
    <row r="23" spans="1:5" ht="18.75" customHeight="1" x14ac:dyDescent="0.25">
      <c r="A23" s="4">
        <v>2</v>
      </c>
      <c r="B23" s="5" t="s">
        <v>9</v>
      </c>
      <c r="C23" s="13">
        <v>0</v>
      </c>
      <c r="D23" s="10">
        <f t="shared" si="1"/>
        <v>0</v>
      </c>
      <c r="E23" s="17"/>
    </row>
    <row r="24" spans="1:5" ht="18.75" customHeight="1" x14ac:dyDescent="0.25">
      <c r="A24" s="4">
        <v>3</v>
      </c>
      <c r="B24" s="5" t="s">
        <v>22</v>
      </c>
      <c r="C24" s="13">
        <v>0</v>
      </c>
      <c r="D24" s="10">
        <f t="shared" si="1"/>
        <v>0</v>
      </c>
      <c r="E24" s="17"/>
    </row>
    <row r="25" spans="1:5" ht="18.75" customHeight="1" x14ac:dyDescent="0.25">
      <c r="A25" s="4">
        <v>4</v>
      </c>
      <c r="B25" s="5" t="s">
        <v>21</v>
      </c>
      <c r="C25" s="13">
        <v>0</v>
      </c>
      <c r="D25" s="10">
        <f t="shared" si="1"/>
        <v>0</v>
      </c>
      <c r="E25" s="17"/>
    </row>
    <row r="26" spans="1:5" ht="18.75" customHeight="1" x14ac:dyDescent="0.25">
      <c r="A26" s="4">
        <v>5</v>
      </c>
      <c r="B26" s="5" t="s">
        <v>10</v>
      </c>
      <c r="C26" s="13">
        <v>0</v>
      </c>
      <c r="D26" s="10">
        <f t="shared" si="1"/>
        <v>0</v>
      </c>
      <c r="E26" s="17"/>
    </row>
    <row r="27" spans="1:5" ht="18.75" customHeight="1" x14ac:dyDescent="0.25">
      <c r="A27" s="5"/>
      <c r="B27" s="16" t="s">
        <v>11</v>
      </c>
      <c r="C27" s="9"/>
      <c r="D27" s="15">
        <f>SUM(D22:D26)</f>
        <v>4032</v>
      </c>
      <c r="E27" s="17"/>
    </row>
    <row r="28" spans="1:5" x14ac:dyDescent="0.25">
      <c r="A28" s="9"/>
      <c r="B28" s="8" t="s">
        <v>29</v>
      </c>
      <c r="C28" s="15">
        <f>SUM(C22:C27)</f>
        <v>336</v>
      </c>
      <c r="D28" s="15">
        <f>D20-D27</f>
        <v>436924</v>
      </c>
      <c r="E28" s="9"/>
    </row>
    <row r="29" spans="1:5" ht="27.6" customHeight="1" x14ac:dyDescent="0.25">
      <c r="E29" s="12"/>
    </row>
    <row r="30" spans="1:5" x14ac:dyDescent="0.25">
      <c r="D30" s="18" t="s">
        <v>30</v>
      </c>
      <c r="E30" s="19"/>
    </row>
    <row r="31" spans="1:5" x14ac:dyDescent="0.25">
      <c r="D31" s="12" t="s">
        <v>31</v>
      </c>
      <c r="E31" s="19"/>
    </row>
  </sheetData>
  <mergeCells count="8">
    <mergeCell ref="A9:E9"/>
    <mergeCell ref="A10:E10"/>
    <mergeCell ref="A21:D21"/>
    <mergeCell ref="A1:E1"/>
    <mergeCell ref="A2:E2"/>
    <mergeCell ref="A3:E3"/>
    <mergeCell ref="A4:E4"/>
    <mergeCell ref="A5:E5"/>
  </mergeCells>
  <pageMargins left="0.45" right="0.45" top="0.5" bottom="0.25" header="0" footer="0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="74" workbookViewId="0">
      <selection activeCell="A10" sqref="A10:E10"/>
    </sheetView>
  </sheetViews>
  <sheetFormatPr defaultColWidth="9.140625" defaultRowHeight="23.25" x14ac:dyDescent="0.25"/>
  <cols>
    <col min="1" max="1" width="5" style="2" customWidth="1"/>
    <col min="2" max="2" width="45.42578125" style="2" customWidth="1"/>
    <col min="3" max="3" width="16.140625" style="2" customWidth="1"/>
    <col min="4" max="4" width="17.140625" style="2" customWidth="1"/>
    <col min="5" max="5" width="8" style="2" bestFit="1" customWidth="1"/>
    <col min="6" max="16384" width="9.140625" style="2"/>
  </cols>
  <sheetData>
    <row r="1" spans="1:5" x14ac:dyDescent="0.25">
      <c r="A1" s="25" t="s">
        <v>16</v>
      </c>
      <c r="B1" s="25"/>
      <c r="C1" s="25"/>
      <c r="D1" s="25"/>
      <c r="E1" s="25"/>
    </row>
    <row r="2" spans="1:5" x14ac:dyDescent="0.25">
      <c r="A2" s="24" t="s">
        <v>23</v>
      </c>
      <c r="B2" s="24"/>
      <c r="C2" s="24"/>
      <c r="D2" s="24"/>
      <c r="E2" s="24"/>
    </row>
    <row r="3" spans="1:5" ht="24" x14ac:dyDescent="0.25">
      <c r="A3" s="26" t="s">
        <v>24</v>
      </c>
      <c r="B3" s="26"/>
      <c r="C3" s="26"/>
      <c r="D3" s="26"/>
      <c r="E3" s="26"/>
    </row>
    <row r="4" spans="1:5" ht="27" customHeight="1" x14ac:dyDescent="0.25">
      <c r="A4" s="27" t="s">
        <v>55</v>
      </c>
      <c r="B4" s="27"/>
      <c r="C4" s="27"/>
      <c r="D4" s="27"/>
      <c r="E4" s="27"/>
    </row>
    <row r="5" spans="1:5" ht="19.5" customHeight="1" x14ac:dyDescent="0.25">
      <c r="A5" s="28" t="s">
        <v>54</v>
      </c>
      <c r="B5" s="28"/>
      <c r="C5" s="28"/>
      <c r="D5" s="28"/>
      <c r="E5" s="28"/>
    </row>
    <row r="6" spans="1:5" ht="17.25" customHeight="1" x14ac:dyDescent="0.25">
      <c r="A6" s="6" t="s">
        <v>46</v>
      </c>
    </row>
    <row r="7" spans="1:5" x14ac:dyDescent="0.25">
      <c r="A7" s="6" t="s">
        <v>12</v>
      </c>
      <c r="D7" s="24" t="s">
        <v>47</v>
      </c>
      <c r="E7" s="24"/>
    </row>
    <row r="8" spans="1:5" x14ac:dyDescent="0.6">
      <c r="A8" s="1" t="s">
        <v>36</v>
      </c>
    </row>
    <row r="9" spans="1:5" ht="24" customHeight="1" x14ac:dyDescent="0.25">
      <c r="A9" s="24" t="s">
        <v>37</v>
      </c>
      <c r="B9" s="24"/>
      <c r="C9" s="24"/>
      <c r="D9" s="24"/>
      <c r="E9" s="24"/>
    </row>
    <row r="10" spans="1:5" ht="72.95" customHeight="1" x14ac:dyDescent="0.25">
      <c r="A10" s="21" t="s">
        <v>53</v>
      </c>
      <c r="B10" s="21"/>
      <c r="C10" s="21"/>
      <c r="D10" s="21"/>
      <c r="E10" s="21"/>
    </row>
    <row r="11" spans="1:5" ht="43.5" customHeight="1" x14ac:dyDescent="0.25">
      <c r="A11" s="3" t="s">
        <v>33</v>
      </c>
      <c r="B11" s="3" t="s">
        <v>20</v>
      </c>
      <c r="C11" s="3" t="s">
        <v>27</v>
      </c>
      <c r="D11" s="3" t="s">
        <v>48</v>
      </c>
      <c r="E11" s="3" t="s">
        <v>0</v>
      </c>
    </row>
    <row r="12" spans="1:5" ht="18.75" customHeight="1" x14ac:dyDescent="0.25">
      <c r="A12" s="4">
        <v>1</v>
      </c>
      <c r="B12" s="5" t="s">
        <v>38</v>
      </c>
      <c r="C12" s="20">
        <v>34730</v>
      </c>
      <c r="D12" s="10">
        <f>C12*12</f>
        <v>416760</v>
      </c>
      <c r="E12" s="17"/>
    </row>
    <row r="13" spans="1:5" ht="18.75" customHeight="1" x14ac:dyDescent="0.25">
      <c r="A13" s="4">
        <v>2</v>
      </c>
      <c r="B13" s="5" t="s">
        <v>2</v>
      </c>
      <c r="C13" s="20">
        <v>1158</v>
      </c>
      <c r="D13" s="10">
        <f>C13*2</f>
        <v>2316</v>
      </c>
      <c r="E13" s="17"/>
    </row>
    <row r="14" spans="1:5" ht="18.75" customHeight="1" x14ac:dyDescent="0.25">
      <c r="A14" s="4">
        <v>3</v>
      </c>
      <c r="B14" s="5" t="s">
        <v>3</v>
      </c>
      <c r="C14" s="20">
        <v>5000</v>
      </c>
      <c r="D14" s="10">
        <f t="shared" ref="D14:D18" si="0">C14*12</f>
        <v>60000</v>
      </c>
      <c r="E14" s="17"/>
    </row>
    <row r="15" spans="1:5" ht="18.75" customHeight="1" x14ac:dyDescent="0.25">
      <c r="A15" s="4">
        <v>4</v>
      </c>
      <c r="B15" s="5" t="s">
        <v>15</v>
      </c>
      <c r="C15" s="13">
        <v>6000</v>
      </c>
      <c r="D15" s="10">
        <f t="shared" si="0"/>
        <v>72000</v>
      </c>
      <c r="E15" s="17"/>
    </row>
    <row r="16" spans="1:5" ht="18.75" customHeight="1" x14ac:dyDescent="0.25">
      <c r="A16" s="4">
        <v>5</v>
      </c>
      <c r="B16" s="5" t="s">
        <v>52</v>
      </c>
      <c r="C16" s="20">
        <v>9050</v>
      </c>
      <c r="D16" s="10">
        <f>C16*12</f>
        <v>108600</v>
      </c>
      <c r="E16" s="17"/>
    </row>
    <row r="17" spans="1:5" ht="18.75" customHeight="1" x14ac:dyDescent="0.25">
      <c r="A17" s="4">
        <v>6</v>
      </c>
      <c r="B17" s="5" t="s">
        <v>9</v>
      </c>
      <c r="C17" s="13">
        <v>400</v>
      </c>
      <c r="D17" s="10">
        <f t="shared" si="0"/>
        <v>4800</v>
      </c>
      <c r="E17" s="17"/>
    </row>
    <row r="18" spans="1:5" ht="18.75" customHeight="1" x14ac:dyDescent="0.25">
      <c r="A18" s="4">
        <v>7</v>
      </c>
      <c r="B18" s="5" t="s">
        <v>19</v>
      </c>
      <c r="C18" s="20">
        <v>4445</v>
      </c>
      <c r="D18" s="10">
        <f t="shared" si="0"/>
        <v>53340</v>
      </c>
      <c r="E18" s="17"/>
    </row>
    <row r="19" spans="1:5" ht="18.75" customHeight="1" x14ac:dyDescent="0.25">
      <c r="A19" s="4">
        <v>8</v>
      </c>
      <c r="B19" s="5" t="s">
        <v>49</v>
      </c>
      <c r="C19" s="20">
        <v>34730</v>
      </c>
      <c r="D19" s="10">
        <f>C19*1</f>
        <v>34730</v>
      </c>
      <c r="E19" s="17"/>
    </row>
    <row r="20" spans="1:5" ht="18.75" customHeight="1" x14ac:dyDescent="0.25">
      <c r="A20" s="4"/>
      <c r="B20" s="5" t="s">
        <v>50</v>
      </c>
      <c r="C20" s="20">
        <v>100000</v>
      </c>
      <c r="D20" s="10">
        <f>C20*1</f>
        <v>100000</v>
      </c>
      <c r="E20" s="17"/>
    </row>
    <row r="21" spans="1:5" ht="18.75" customHeight="1" x14ac:dyDescent="0.25">
      <c r="A21" s="4">
        <v>8</v>
      </c>
      <c r="B21" s="5" t="s">
        <v>6</v>
      </c>
      <c r="C21" s="20">
        <v>10000</v>
      </c>
      <c r="D21" s="10">
        <f>C21*1</f>
        <v>10000</v>
      </c>
      <c r="E21" s="17"/>
    </row>
    <row r="22" spans="1:5" ht="18.75" customHeight="1" x14ac:dyDescent="0.25">
      <c r="A22" s="5"/>
      <c r="B22" s="8" t="s">
        <v>40</v>
      </c>
      <c r="C22" s="11">
        <f>C12+C15+(C17+C21)/12</f>
        <v>41596.666666666664</v>
      </c>
      <c r="D22" s="11">
        <f>SUM(D12:D21)</f>
        <v>862546</v>
      </c>
      <c r="E22" s="17"/>
    </row>
    <row r="23" spans="1:5" ht="18.75" customHeight="1" x14ac:dyDescent="0.25">
      <c r="A23" s="22" t="s">
        <v>8</v>
      </c>
      <c r="B23" s="23"/>
      <c r="C23" s="23"/>
      <c r="D23" s="23"/>
      <c r="E23" s="17"/>
    </row>
    <row r="24" spans="1:5" ht="18.75" customHeight="1" x14ac:dyDescent="0.25">
      <c r="A24" s="4">
        <v>1</v>
      </c>
      <c r="B24" s="7" t="s">
        <v>14</v>
      </c>
      <c r="C24" s="14">
        <v>459</v>
      </c>
      <c r="D24" s="10">
        <f>C24*12+171</f>
        <v>5679</v>
      </c>
      <c r="E24" s="17"/>
    </row>
    <row r="25" spans="1:5" ht="18.75" customHeight="1" x14ac:dyDescent="0.25">
      <c r="A25" s="4">
        <v>0</v>
      </c>
      <c r="B25" s="5" t="s">
        <v>9</v>
      </c>
      <c r="C25" s="10">
        <v>400</v>
      </c>
      <c r="D25" s="10">
        <f>C25*12</f>
        <v>4800</v>
      </c>
      <c r="E25" s="17"/>
    </row>
    <row r="26" spans="1:5" ht="18.75" customHeight="1" x14ac:dyDescent="0.25">
      <c r="A26" s="4">
        <v>3</v>
      </c>
      <c r="B26" s="5" t="s">
        <v>22</v>
      </c>
      <c r="C26" s="10">
        <v>0</v>
      </c>
      <c r="D26" s="10">
        <f t="shared" ref="D26:D28" si="1">C26*2</f>
        <v>0</v>
      </c>
      <c r="E26" s="17"/>
    </row>
    <row r="27" spans="1:5" ht="18.75" customHeight="1" x14ac:dyDescent="0.25">
      <c r="A27" s="4">
        <v>4</v>
      </c>
      <c r="B27" s="5" t="s">
        <v>21</v>
      </c>
      <c r="C27" s="13">
        <v>0</v>
      </c>
      <c r="D27" s="10">
        <f t="shared" si="1"/>
        <v>0</v>
      </c>
      <c r="E27" s="17"/>
    </row>
    <row r="28" spans="1:5" ht="18.75" customHeight="1" x14ac:dyDescent="0.25">
      <c r="A28" s="4">
        <v>5</v>
      </c>
      <c r="B28" s="5" t="s">
        <v>10</v>
      </c>
      <c r="C28" s="10">
        <v>4445</v>
      </c>
      <c r="D28" s="10">
        <f t="shared" si="1"/>
        <v>8890</v>
      </c>
      <c r="E28" s="17"/>
    </row>
    <row r="29" spans="1:5" ht="18.75" customHeight="1" x14ac:dyDescent="0.25">
      <c r="A29" s="5"/>
      <c r="B29" s="8" t="s">
        <v>41</v>
      </c>
      <c r="C29" s="9"/>
      <c r="D29" s="15">
        <f>SUM(D24:D28)</f>
        <v>19369</v>
      </c>
      <c r="E29" s="17"/>
    </row>
    <row r="30" spans="1:5" x14ac:dyDescent="0.25">
      <c r="A30" s="9"/>
      <c r="B30" s="8" t="s">
        <v>42</v>
      </c>
      <c r="C30" s="15">
        <f>SUM(C24:C29)</f>
        <v>5304</v>
      </c>
      <c r="D30" s="15">
        <f>D22-D29</f>
        <v>843177</v>
      </c>
      <c r="E30" s="9"/>
    </row>
    <row r="31" spans="1:5" ht="27.6" customHeight="1" x14ac:dyDescent="0.25">
      <c r="E31" s="12"/>
    </row>
    <row r="32" spans="1:5" x14ac:dyDescent="0.25">
      <c r="B32" s="19"/>
      <c r="D32" s="18" t="s">
        <v>43</v>
      </c>
      <c r="E32" s="19"/>
    </row>
    <row r="33" spans="2:5" x14ac:dyDescent="0.25">
      <c r="B33" s="19"/>
      <c r="D33" s="12" t="s">
        <v>51</v>
      </c>
      <c r="E33" s="19"/>
    </row>
  </sheetData>
  <mergeCells count="9">
    <mergeCell ref="A9:E9"/>
    <mergeCell ref="A10:E10"/>
    <mergeCell ref="A23:D23"/>
    <mergeCell ref="A1:E1"/>
    <mergeCell ref="A2:E2"/>
    <mergeCell ref="A3:E3"/>
    <mergeCell ref="A4:E4"/>
    <mergeCell ref="A5:E5"/>
    <mergeCell ref="D7:E7"/>
  </mergeCells>
  <pageMargins left="0.7" right="0.45" top="0.5" bottom="0.25" header="0" footer="0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Amar (2)</vt:lpstr>
      <vt:lpstr>Amar</vt:lpstr>
      <vt:lpstr>basanta regmi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2026-03-12T04:41:41Z</dcterms:modified>
</cp:coreProperties>
</file>